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2" yWindow="-12" windowWidth="14376" windowHeight="7848" firstSheet="2" activeTab="8"/>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E14"/>
  <c r="F27" i="3"/>
  <c r="E27" s="1"/>
  <c r="F29"/>
  <c r="E29" s="1"/>
  <c r="F30"/>
  <c r="E30" s="1"/>
  <c r="B30" s="1"/>
  <c r="H2"/>
  <c r="F33"/>
  <c r="E33" s="1"/>
  <c r="B33" s="1"/>
  <c r="G33"/>
  <c r="H33"/>
  <c r="I33"/>
  <c r="F34"/>
  <c r="G34"/>
  <c r="H34"/>
  <c r="I34"/>
  <c r="F38"/>
  <c r="G38"/>
  <c r="E38"/>
  <c r="B38" s="1"/>
  <c r="F39"/>
  <c r="G39"/>
  <c r="E39"/>
  <c r="B39" s="1"/>
  <c r="F40"/>
  <c r="G40"/>
  <c r="E40"/>
  <c r="F41"/>
  <c r="G41"/>
  <c r="E41" s="1"/>
  <c r="F42"/>
  <c r="G42"/>
  <c r="E42"/>
  <c r="F43"/>
  <c r="G43"/>
  <c r="E43" s="1"/>
  <c r="F44"/>
  <c r="G44"/>
  <c r="E44"/>
  <c r="F45"/>
  <c r="G45"/>
  <c r="E45" s="1"/>
  <c r="F46"/>
  <c r="G46"/>
  <c r="E46"/>
  <c r="F47"/>
  <c r="G47"/>
  <c r="E47" s="1"/>
  <c r="F48"/>
  <c r="G48"/>
  <c r="E48"/>
  <c r="F49"/>
  <c r="G49"/>
  <c r="E49"/>
  <c r="F50"/>
  <c r="G50"/>
  <c r="E50" s="1"/>
  <c r="B50" s="1"/>
  <c r="F51"/>
  <c r="G51"/>
  <c r="E51" s="1"/>
  <c r="B51" s="1"/>
  <c r="F52"/>
  <c r="G52"/>
  <c r="E52"/>
  <c r="B52" s="1"/>
  <c r="F53"/>
  <c r="G53"/>
  <c r="E53"/>
  <c r="B53" s="1"/>
  <c r="F54"/>
  <c r="G54"/>
  <c r="E54"/>
  <c r="B54" s="1"/>
  <c r="F55"/>
  <c r="G55"/>
  <c r="E55"/>
  <c r="B55" s="1"/>
  <c r="F56"/>
  <c r="G56"/>
  <c r="E56"/>
  <c r="B56" s="1"/>
  <c r="F57"/>
  <c r="G57"/>
  <c r="E57"/>
  <c r="F58"/>
  <c r="G58"/>
  <c r="E58"/>
  <c r="F59"/>
  <c r="G59"/>
  <c r="E59"/>
  <c r="F60"/>
  <c r="G60"/>
  <c r="E60"/>
  <c r="F61"/>
  <c r="G61"/>
  <c r="E61" s="1"/>
  <c r="F62"/>
  <c r="G62"/>
  <c r="E62"/>
  <c r="F63"/>
  <c r="G63"/>
  <c r="E63" s="1"/>
  <c r="F64"/>
  <c r="G64"/>
  <c r="E64"/>
  <c r="F65"/>
  <c r="G65"/>
  <c r="E65"/>
  <c r="F66"/>
  <c r="G66"/>
  <c r="E66" s="1"/>
  <c r="F67"/>
  <c r="G67"/>
  <c r="E67"/>
  <c r="F68"/>
  <c r="G68"/>
  <c r="E68"/>
  <c r="F69"/>
  <c r="G69"/>
  <c r="E69"/>
  <c r="F70"/>
  <c r="G70"/>
  <c r="E70" s="1"/>
  <c r="F71"/>
  <c r="G71"/>
  <c r="E71"/>
  <c r="F72"/>
  <c r="G72"/>
  <c r="E72"/>
  <c r="F73"/>
  <c r="G73"/>
  <c r="E73"/>
  <c r="F74"/>
  <c r="G74"/>
  <c r="E74"/>
  <c r="F75"/>
  <c r="G75"/>
  <c r="E75"/>
  <c r="F76"/>
  <c r="G76"/>
  <c r="E76"/>
  <c r="F77"/>
  <c r="G77"/>
  <c r="E77"/>
  <c r="F78"/>
  <c r="G78"/>
  <c r="E78"/>
  <c r="F79"/>
  <c r="G79"/>
  <c r="E79"/>
  <c r="F80"/>
  <c r="G80"/>
  <c r="E80"/>
  <c r="F81"/>
  <c r="G81"/>
  <c r="E81"/>
  <c r="F82"/>
  <c r="G82"/>
  <c r="E82"/>
  <c r="F83"/>
  <c r="G83"/>
  <c r="E83"/>
  <c r="F84"/>
  <c r="G84"/>
  <c r="E84"/>
  <c r="F85"/>
  <c r="G85"/>
  <c r="E85"/>
  <c r="F86"/>
  <c r="G86"/>
  <c r="E86"/>
  <c r="F87"/>
  <c r="G87"/>
  <c r="E87"/>
  <c r="F88"/>
  <c r="G88"/>
  <c r="E88"/>
  <c r="F89"/>
  <c r="G89"/>
  <c r="E89"/>
  <c r="F90"/>
  <c r="G90"/>
  <c r="E90"/>
  <c r="F91"/>
  <c r="G91"/>
  <c r="E91" s="1"/>
  <c r="F92"/>
  <c r="G92"/>
  <c r="E92"/>
  <c r="F93"/>
  <c r="G93"/>
  <c r="E93"/>
  <c r="F94"/>
  <c r="G94"/>
  <c r="E94"/>
  <c r="F95"/>
  <c r="G95"/>
  <c r="E95"/>
  <c r="F96"/>
  <c r="G96"/>
  <c r="E96"/>
  <c r="F97"/>
  <c r="G97"/>
  <c r="E97"/>
  <c r="F98"/>
  <c r="G98"/>
  <c r="E98"/>
  <c r="F99"/>
  <c r="G99"/>
  <c r="E99"/>
  <c r="F100"/>
  <c r="G100"/>
  <c r="E100"/>
  <c r="F101"/>
  <c r="G101"/>
  <c r="E101"/>
  <c r="F102"/>
  <c r="G102"/>
  <c r="E102"/>
  <c r="F103"/>
  <c r="G103"/>
  <c r="E103"/>
  <c r="F104"/>
  <c r="G104"/>
  <c r="E104"/>
  <c r="F105"/>
  <c r="G105"/>
  <c r="E105"/>
  <c r="F106"/>
  <c r="G106"/>
  <c r="E106" s="1"/>
  <c r="F107"/>
  <c r="G107"/>
  <c r="E107"/>
  <c r="F108"/>
  <c r="G108"/>
  <c r="E108"/>
  <c r="F109"/>
  <c r="G109"/>
  <c r="E109"/>
  <c r="F110"/>
  <c r="G110"/>
  <c r="E110"/>
  <c r="F111"/>
  <c r="G111"/>
  <c r="E111"/>
  <c r="F112"/>
  <c r="G112"/>
  <c r="E112"/>
  <c r="F113"/>
  <c r="G113"/>
  <c r="E113"/>
  <c r="F114"/>
  <c r="G114"/>
  <c r="E114" s="1"/>
  <c r="F115"/>
  <c r="G115"/>
  <c r="E115"/>
  <c r="F116"/>
  <c r="G116"/>
  <c r="E116"/>
  <c r="F117"/>
  <c r="G117"/>
  <c r="E117"/>
  <c r="F118"/>
  <c r="G118"/>
  <c r="E118"/>
  <c r="F119"/>
  <c r="G119"/>
  <c r="E119"/>
  <c r="F120"/>
  <c r="G120"/>
  <c r="E120"/>
  <c r="F121"/>
  <c r="G121"/>
  <c r="E121"/>
  <c r="F122"/>
  <c r="G122"/>
  <c r="E122"/>
  <c r="F123"/>
  <c r="G123"/>
  <c r="E123"/>
  <c r="F124"/>
  <c r="G124"/>
  <c r="E124"/>
  <c r="F125"/>
  <c r="G125"/>
  <c r="E125"/>
  <c r="F126"/>
  <c r="G126"/>
  <c r="E126"/>
  <c r="F127"/>
  <c r="G127"/>
  <c r="E127"/>
  <c r="F128"/>
  <c r="G128"/>
  <c r="E128"/>
  <c r="F129"/>
  <c r="G129"/>
  <c r="E129"/>
  <c r="F130"/>
  <c r="G130"/>
  <c r="E130"/>
  <c r="F131"/>
  <c r="G131"/>
  <c r="E131"/>
  <c r="F132"/>
  <c r="G132"/>
  <c r="E132" s="1"/>
  <c r="F133"/>
  <c r="G133"/>
  <c r="E133"/>
  <c r="F134"/>
  <c r="G134"/>
  <c r="E134"/>
  <c r="F135"/>
  <c r="G135"/>
  <c r="E135"/>
  <c r="F136"/>
  <c r="G136"/>
  <c r="E136"/>
  <c r="F137"/>
  <c r="G137"/>
  <c r="E137"/>
  <c r="F138"/>
  <c r="G138"/>
  <c r="E138" s="1"/>
  <c r="F139"/>
  <c r="G139"/>
  <c r="E139"/>
  <c r="F140"/>
  <c r="G140"/>
  <c r="E140" s="1"/>
  <c r="F141"/>
  <c r="G141"/>
  <c r="E141"/>
  <c r="F142"/>
  <c r="G142"/>
  <c r="E142"/>
  <c r="F143"/>
  <c r="G143"/>
  <c r="E143"/>
  <c r="F144"/>
  <c r="G144"/>
  <c r="E144" s="1"/>
  <c r="F145"/>
  <c r="G145"/>
  <c r="E145"/>
  <c r="F146"/>
  <c r="G146"/>
  <c r="E146" s="1"/>
  <c r="F147"/>
  <c r="G147"/>
  <c r="E147"/>
  <c r="F148"/>
  <c r="G148"/>
  <c r="E148" s="1"/>
  <c r="F149"/>
  <c r="G149"/>
  <c r="E149"/>
  <c r="F150"/>
  <c r="G150"/>
  <c r="E150"/>
  <c r="F151"/>
  <c r="G151"/>
  <c r="E151"/>
  <c r="F152"/>
  <c r="G152"/>
  <c r="E152" s="1"/>
  <c r="F153"/>
  <c r="G153"/>
  <c r="E153"/>
  <c r="F154"/>
  <c r="G154"/>
  <c r="E154" s="1"/>
  <c r="F155"/>
  <c r="G155"/>
  <c r="E155"/>
  <c r="F156"/>
  <c r="G156"/>
  <c r="E156"/>
  <c r="F157"/>
  <c r="G157"/>
  <c r="E157" s="1"/>
  <c r="F158"/>
  <c r="G158"/>
  <c r="E158"/>
  <c r="F159"/>
  <c r="G159"/>
  <c r="E159"/>
  <c r="F160"/>
  <c r="G160"/>
  <c r="E160"/>
  <c r="F161"/>
  <c r="G161"/>
  <c r="E161"/>
  <c r="F162"/>
  <c r="G162"/>
  <c r="H162"/>
  <c r="I162"/>
  <c r="E162" s="1"/>
  <c r="F163"/>
  <c r="G163"/>
  <c r="H163"/>
  <c r="I163"/>
  <c r="C4" i="37"/>
  <c r="D4"/>
  <c r="H4"/>
  <c r="C5"/>
  <c r="D5"/>
  <c r="H5" s="1"/>
  <c r="C6"/>
  <c r="D6"/>
  <c r="H6"/>
  <c r="C7"/>
  <c r="D7"/>
  <c r="H7" s="1"/>
  <c r="C8"/>
  <c r="D8"/>
  <c r="H8"/>
  <c r="C9"/>
  <c r="D9"/>
  <c r="H9" s="1"/>
  <c r="C10"/>
  <c r="D10"/>
  <c r="H10"/>
  <c r="C11"/>
  <c r="D11"/>
  <c r="H11" s="1"/>
  <c r="C12"/>
  <c r="D12"/>
  <c r="H12"/>
  <c r="C14"/>
  <c r="D14"/>
  <c r="H14" s="1"/>
  <c r="C15"/>
  <c r="D15"/>
  <c r="H15"/>
  <c r="C16"/>
  <c r="D16"/>
  <c r="H16" s="1"/>
  <c r="C17"/>
  <c r="D17"/>
  <c r="H17"/>
  <c r="C18"/>
  <c r="D18"/>
  <c r="H18" s="1"/>
  <c r="C20"/>
  <c r="D20"/>
  <c r="H20"/>
  <c r="C21"/>
  <c r="D21"/>
  <c r="H21" s="1"/>
  <c r="C22"/>
  <c r="D22"/>
  <c r="H22"/>
  <c r="C23"/>
  <c r="D23"/>
  <c r="H23" s="1"/>
  <c r="C24"/>
  <c r="D24"/>
  <c r="H24"/>
  <c r="C26"/>
  <c r="D26"/>
  <c r="H26" s="1"/>
  <c r="C27"/>
  <c r="D27"/>
  <c r="H27"/>
  <c r="C28"/>
  <c r="D28"/>
  <c r="H28" s="1"/>
  <c r="C29"/>
  <c r="D29"/>
  <c r="H29"/>
  <c r="C30"/>
  <c r="D30"/>
  <c r="H30" s="1"/>
  <c r="C31"/>
  <c r="D31"/>
  <c r="H31"/>
  <c r="C32"/>
  <c r="D32"/>
  <c r="H32" s="1"/>
  <c r="C34"/>
  <c r="D34"/>
  <c r="H34"/>
  <c r="C35"/>
  <c r="D35"/>
  <c r="H35" s="1"/>
  <c r="C37"/>
  <c r="D37"/>
  <c r="H37"/>
  <c r="C38"/>
  <c r="D38"/>
  <c r="H38" s="1"/>
  <c r="C39"/>
  <c r="D39"/>
  <c r="H39"/>
  <c r="C42"/>
  <c r="D42"/>
  <c r="H42" s="1"/>
  <c r="C43"/>
  <c r="D43"/>
  <c r="H43"/>
  <c r="C45"/>
  <c r="D45"/>
  <c r="H45" s="1"/>
  <c r="C47"/>
  <c r="D47"/>
  <c r="H47"/>
  <c r="C50"/>
  <c r="D50"/>
  <c r="H50" s="1"/>
  <c r="C51"/>
  <c r="D51"/>
  <c r="H51"/>
  <c r="C53"/>
  <c r="D53"/>
  <c r="H53" s="1"/>
  <c r="C54"/>
  <c r="D54"/>
  <c r="H54"/>
  <c r="C55"/>
  <c r="D55"/>
  <c r="H55" s="1"/>
  <c r="C56"/>
  <c r="D56"/>
  <c r="H56"/>
  <c r="C58"/>
  <c r="D58"/>
  <c r="H58" s="1"/>
  <c r="C59"/>
  <c r="D59"/>
  <c r="H59"/>
  <c r="C60"/>
  <c r="D60"/>
  <c r="H60" s="1"/>
  <c r="C61"/>
  <c r="D61"/>
  <c r="H61"/>
  <c r="C63"/>
  <c r="D63"/>
  <c r="H63" s="1"/>
  <c r="C64"/>
  <c r="D64"/>
  <c r="H64"/>
  <c r="C66"/>
  <c r="D66"/>
  <c r="H66" s="1"/>
  <c r="C67"/>
  <c r="D67"/>
  <c r="H67"/>
  <c r="C70"/>
  <c r="D70"/>
  <c r="H70" s="1"/>
  <c r="C71"/>
  <c r="D71"/>
  <c r="H71"/>
  <c r="C72"/>
  <c r="D72"/>
  <c r="H72" s="1"/>
  <c r="C73"/>
  <c r="D73"/>
  <c r="H73"/>
  <c r="C74"/>
  <c r="D74"/>
  <c r="H74" s="1"/>
  <c r="C75"/>
  <c r="D75"/>
  <c r="H75"/>
  <c r="C76"/>
  <c r="D76"/>
  <c r="H76" s="1"/>
  <c r="C78"/>
  <c r="D78"/>
  <c r="H78"/>
  <c r="C79"/>
  <c r="D79"/>
  <c r="H79" s="1"/>
  <c r="C80"/>
  <c r="D80"/>
  <c r="H80"/>
  <c r="C81"/>
  <c r="D81"/>
  <c r="H81" s="1"/>
  <c r="C82"/>
  <c r="D82"/>
  <c r="H82"/>
  <c r="C84"/>
  <c r="D84"/>
  <c r="H84" s="1"/>
  <c r="C85"/>
  <c r="D85"/>
  <c r="H85"/>
  <c r="C86"/>
  <c r="D86"/>
  <c r="H86" s="1"/>
  <c r="C87"/>
  <c r="D87"/>
  <c r="H87"/>
  <c r="C88"/>
  <c r="D88"/>
  <c r="H88" s="1"/>
  <c r="C89"/>
  <c r="D89"/>
  <c r="H89"/>
  <c r="C90"/>
  <c r="D90"/>
  <c r="H90" s="1"/>
  <c r="C93"/>
  <c r="D93"/>
  <c r="H93"/>
  <c r="C94"/>
  <c r="D94"/>
  <c r="H94" s="1"/>
  <c r="C95"/>
  <c r="D95"/>
  <c r="H95"/>
  <c r="C96"/>
  <c r="D96"/>
  <c r="H96" s="1"/>
  <c r="C98"/>
  <c r="D98"/>
  <c r="H98"/>
  <c r="C99"/>
  <c r="D99"/>
  <c r="H99" s="1"/>
  <c r="C100"/>
  <c r="D100"/>
  <c r="H100"/>
  <c r="C101"/>
  <c r="D101"/>
  <c r="H101" s="1"/>
  <c r="C102"/>
  <c r="D102"/>
  <c r="H102"/>
  <c r="C103"/>
  <c r="D103"/>
  <c r="H103" s="1"/>
  <c r="C105"/>
  <c r="D105"/>
  <c r="H105"/>
  <c r="C106"/>
  <c r="D106"/>
  <c r="H106" s="1"/>
  <c r="C107"/>
  <c r="D107"/>
  <c r="H107"/>
  <c r="C110"/>
  <c r="D110"/>
  <c r="H110" s="1"/>
  <c r="C111"/>
  <c r="D111"/>
  <c r="H111"/>
  <c r="C113"/>
  <c r="D113"/>
  <c r="H113" s="1"/>
  <c r="C114"/>
  <c r="D114"/>
  <c r="H114"/>
  <c r="C117"/>
  <c r="D117"/>
  <c r="H117" s="1"/>
  <c r="C118"/>
  <c r="D118"/>
  <c r="H118"/>
  <c r="C119"/>
  <c r="D119"/>
  <c r="H119" s="1"/>
  <c r="C122"/>
  <c r="D122"/>
  <c r="H122"/>
  <c r="C123"/>
  <c r="D123"/>
  <c r="H123" s="1"/>
  <c r="C124"/>
  <c r="D124"/>
  <c r="H124"/>
  <c r="C125"/>
  <c r="D125"/>
  <c r="H125" s="1"/>
  <c r="C126"/>
  <c r="D126"/>
  <c r="H126"/>
  <c r="C127"/>
  <c r="D127"/>
  <c r="H127" s="1"/>
  <c r="C128"/>
  <c r="D128"/>
  <c r="H128"/>
  <c r="C129"/>
  <c r="D129"/>
  <c r="H129" s="1"/>
  <c r="C130"/>
  <c r="D130"/>
  <c r="H130"/>
  <c r="C132"/>
  <c r="D132"/>
  <c r="H132" s="1"/>
  <c r="C136"/>
  <c r="D136"/>
  <c r="H136"/>
  <c r="C137"/>
  <c r="D137"/>
  <c r="H137" s="1"/>
  <c r="C138"/>
  <c r="D138"/>
  <c r="H138"/>
  <c r="C139"/>
  <c r="D139"/>
  <c r="H139" s="1"/>
  <c r="C141"/>
  <c r="D141"/>
  <c r="H141"/>
  <c r="C143"/>
  <c r="D143"/>
  <c r="H143" s="1"/>
  <c r="C144"/>
  <c r="D144"/>
  <c r="H144"/>
  <c r="C145"/>
  <c r="D145"/>
  <c r="H145" s="1"/>
  <c r="C148"/>
  <c r="D148"/>
  <c r="H148"/>
  <c r="C149"/>
  <c r="D149"/>
  <c r="H149" s="1"/>
  <c r="C150"/>
  <c r="D150"/>
  <c r="H150"/>
  <c r="C151"/>
  <c r="D151"/>
  <c r="H151" s="1"/>
  <c r="C153"/>
  <c r="D153"/>
  <c r="H153"/>
  <c r="C154"/>
  <c r="D154"/>
  <c r="H154" s="1"/>
  <c r="C155"/>
  <c r="D155"/>
  <c r="H155"/>
  <c r="C156"/>
  <c r="D156"/>
  <c r="H156" s="1"/>
  <c r="C157"/>
  <c r="D157"/>
  <c r="H157"/>
  <c r="C158"/>
  <c r="D158"/>
  <c r="H158" s="1"/>
  <c r="C159"/>
  <c r="D159"/>
  <c r="H159"/>
  <c r="C161"/>
  <c r="D161"/>
  <c r="H161" s="1"/>
  <c r="C162"/>
  <c r="D162"/>
  <c r="H162"/>
  <c r="C163"/>
  <c r="D163"/>
  <c r="H163" s="1"/>
  <c r="C164"/>
  <c r="D164"/>
  <c r="H164"/>
  <c r="C165"/>
  <c r="D165"/>
  <c r="H165" s="1"/>
  <c r="C166"/>
  <c r="D166"/>
  <c r="H166"/>
  <c r="C167"/>
  <c r="D167"/>
  <c r="H167" s="1"/>
  <c r="C168"/>
  <c r="D168"/>
  <c r="H168"/>
  <c r="C169"/>
  <c r="D169"/>
  <c r="H169" s="1"/>
  <c r="C171"/>
  <c r="D171"/>
  <c r="H171"/>
  <c r="C173"/>
  <c r="D173"/>
  <c r="H173" s="1"/>
  <c r="C174"/>
  <c r="D174"/>
  <c r="H174"/>
  <c r="C175"/>
  <c r="D175"/>
  <c r="H175" s="1"/>
  <c r="C176"/>
  <c r="D176"/>
  <c r="H176"/>
  <c r="C177"/>
  <c r="D177"/>
  <c r="H177" s="1"/>
  <c r="C178"/>
  <c r="D178"/>
  <c r="H178"/>
  <c r="C181"/>
  <c r="D181"/>
  <c r="H181" s="1"/>
  <c r="C182"/>
  <c r="D182"/>
  <c r="H182"/>
  <c r="C183"/>
  <c r="D183"/>
  <c r="H183" s="1"/>
  <c r="C184"/>
  <c r="D184"/>
  <c r="H184"/>
  <c r="C186"/>
  <c r="D186"/>
  <c r="H186" s="1"/>
  <c r="C187"/>
  <c r="D187"/>
  <c r="H187"/>
  <c r="C188"/>
  <c r="D188"/>
  <c r="H188" s="1"/>
  <c r="C189"/>
  <c r="D189"/>
  <c r="H189"/>
  <c r="C190"/>
  <c r="D190"/>
  <c r="H190" s="1"/>
  <c r="C191"/>
  <c r="D191"/>
  <c r="H191"/>
  <c r="C192"/>
  <c r="D192"/>
  <c r="H192" s="1"/>
  <c r="C194"/>
  <c r="D194"/>
  <c r="H194"/>
  <c r="C195"/>
  <c r="D195"/>
  <c r="H195" s="1"/>
  <c r="C196"/>
  <c r="D196"/>
  <c r="H196"/>
  <c r="C197"/>
  <c r="D197"/>
  <c r="H197" s="1"/>
  <c r="C200"/>
  <c r="D200"/>
  <c r="H200"/>
  <c r="C201"/>
  <c r="D201"/>
  <c r="H201" s="1"/>
  <c r="C203"/>
  <c r="D203"/>
  <c r="H203"/>
  <c r="C204"/>
  <c r="D204"/>
  <c r="H204" s="1"/>
  <c r="C205"/>
  <c r="D205"/>
  <c r="H205"/>
  <c r="C208"/>
  <c r="D208"/>
  <c r="H208" s="1"/>
  <c r="C209"/>
  <c r="D209"/>
  <c r="H209"/>
  <c r="C211"/>
  <c r="D211"/>
  <c r="H211" s="1"/>
  <c r="C212"/>
  <c r="D212"/>
  <c r="H212"/>
  <c r="C214"/>
  <c r="D214"/>
  <c r="H214" s="1"/>
  <c r="C215"/>
  <c r="D215"/>
  <c r="H215"/>
  <c r="C216"/>
  <c r="D216"/>
  <c r="H216" s="1"/>
  <c r="C217"/>
  <c r="D217"/>
  <c r="H217"/>
  <c r="C220"/>
  <c r="D220"/>
  <c r="H220" s="1"/>
  <c r="C221"/>
  <c r="D221"/>
  <c r="H221"/>
  <c r="C223"/>
  <c r="D223"/>
  <c r="H223" s="1"/>
  <c r="C224"/>
  <c r="D224"/>
  <c r="H224"/>
  <c r="C227"/>
  <c r="D227"/>
  <c r="H227" s="1"/>
  <c r="C228"/>
  <c r="D228"/>
  <c r="H228"/>
  <c r="C230"/>
  <c r="D230"/>
  <c r="H230" s="1"/>
  <c r="C231"/>
  <c r="D231"/>
  <c r="H231"/>
  <c r="C233"/>
  <c r="D233"/>
  <c r="H233" s="1"/>
  <c r="C234"/>
  <c r="D234"/>
  <c r="H234"/>
  <c r="C235"/>
  <c r="D235"/>
  <c r="H235" s="1"/>
  <c r="C236"/>
  <c r="D236"/>
  <c r="H236"/>
  <c r="C238"/>
  <c r="D238"/>
  <c r="H238" s="1"/>
  <c r="C239"/>
  <c r="D239"/>
  <c r="H239"/>
  <c r="C240"/>
  <c r="D240"/>
  <c r="H240" s="1"/>
  <c r="C241"/>
  <c r="D241"/>
  <c r="H241"/>
  <c r="C242"/>
  <c r="D242"/>
  <c r="H242" s="1"/>
  <c r="C248"/>
  <c r="D248"/>
  <c r="H248"/>
  <c r="C249"/>
  <c r="D249"/>
  <c r="H249" s="1"/>
  <c r="C250"/>
  <c r="D250"/>
  <c r="H250"/>
  <c r="C251"/>
  <c r="D251"/>
  <c r="H251" s="1"/>
  <c r="C255"/>
  <c r="D255"/>
  <c r="H255"/>
  <c r="C256"/>
  <c r="D256"/>
  <c r="H256" s="1"/>
  <c r="C257"/>
  <c r="D257"/>
  <c r="H257"/>
  <c r="C259"/>
  <c r="D259"/>
  <c r="H259" s="1"/>
  <c r="C260"/>
  <c r="D260"/>
  <c r="H260"/>
  <c r="C261"/>
  <c r="D261"/>
  <c r="H261" s="1"/>
  <c r="C262"/>
  <c r="D262"/>
  <c r="H262"/>
  <c r="C263"/>
  <c r="D263"/>
  <c r="H263" s="1"/>
  <c r="C264"/>
  <c r="D264"/>
  <c r="H264"/>
  <c r="C267"/>
  <c r="D267"/>
  <c r="H267" s="1"/>
  <c r="C268"/>
  <c r="D268"/>
  <c r="H268"/>
  <c r="C269"/>
  <c r="D269"/>
  <c r="H269" s="1"/>
  <c r="C270"/>
  <c r="D270"/>
  <c r="H270"/>
  <c r="C272"/>
  <c r="D272"/>
  <c r="H272" s="1"/>
  <c r="C273"/>
  <c r="D273"/>
  <c r="H273"/>
  <c r="C274"/>
  <c r="D274"/>
  <c r="H274" s="1"/>
  <c r="C275"/>
  <c r="D275"/>
  <c r="H275"/>
  <c r="C276"/>
  <c r="D276"/>
  <c r="H276" s="1"/>
  <c r="C277"/>
  <c r="D277"/>
  <c r="H277"/>
  <c r="C278"/>
  <c r="D278"/>
  <c r="H278" s="1"/>
  <c r="C280"/>
  <c r="D280"/>
  <c r="H280"/>
  <c r="C281"/>
  <c r="D281"/>
  <c r="H281" s="1"/>
  <c r="C282"/>
  <c r="D282"/>
  <c r="H282"/>
  <c r="C283"/>
  <c r="D283"/>
  <c r="H283" s="1"/>
  <c r="C285"/>
  <c r="D285"/>
  <c r="H285"/>
  <c r="C286"/>
  <c r="D286"/>
  <c r="H286" s="1"/>
  <c r="C287"/>
  <c r="D287"/>
  <c r="H287"/>
  <c r="C288"/>
  <c r="D288"/>
  <c r="H288" s="1"/>
  <c r="C290"/>
  <c r="D290"/>
  <c r="H290"/>
  <c r="C291"/>
  <c r="D291"/>
  <c r="H291" s="1"/>
  <c r="C293"/>
  <c r="D293"/>
  <c r="H293"/>
  <c r="C294"/>
  <c r="D294"/>
  <c r="H294" s="1"/>
  <c r="C295"/>
  <c r="D295"/>
  <c r="H295"/>
  <c r="C296"/>
  <c r="D296"/>
  <c r="H296" s="1"/>
  <c r="C299"/>
  <c r="D299"/>
  <c r="H299"/>
  <c r="C300"/>
  <c r="D300"/>
  <c r="H300" s="1"/>
  <c r="C303"/>
  <c r="D303"/>
  <c r="H303"/>
  <c r="C307"/>
  <c r="D307"/>
  <c r="H307" s="1"/>
  <c r="C308"/>
  <c r="D308"/>
  <c r="H308"/>
  <c r="C309"/>
  <c r="D309"/>
  <c r="H309" s="1"/>
  <c r="C311"/>
  <c r="D311"/>
  <c r="H311"/>
  <c r="C312"/>
  <c r="D312"/>
  <c r="H312" s="1"/>
  <c r="C313"/>
  <c r="D313"/>
  <c r="H313"/>
  <c r="C314"/>
  <c r="D314"/>
  <c r="H314" s="1"/>
  <c r="C315"/>
  <c r="D315"/>
  <c r="H315"/>
  <c r="C316"/>
  <c r="D316"/>
  <c r="H316" s="1"/>
  <c r="C318"/>
  <c r="D318"/>
  <c r="H318"/>
  <c r="C321"/>
  <c r="D321"/>
  <c r="H321" s="1"/>
  <c r="C322"/>
  <c r="D322"/>
  <c r="H322"/>
  <c r="C323"/>
  <c r="D323"/>
  <c r="H323" s="1"/>
  <c r="C324"/>
  <c r="D324"/>
  <c r="H324"/>
  <c r="C326"/>
  <c r="D326"/>
  <c r="H326" s="1"/>
  <c r="C327"/>
  <c r="D327"/>
  <c r="H327"/>
  <c r="C328"/>
  <c r="D328"/>
  <c r="H328" s="1"/>
  <c r="C329"/>
  <c r="D329"/>
  <c r="H329"/>
  <c r="C330"/>
  <c r="D330"/>
  <c r="H330" s="1"/>
  <c r="C331"/>
  <c r="D331"/>
  <c r="H331"/>
  <c r="C332"/>
  <c r="D332"/>
  <c r="H332" s="1"/>
  <c r="C334"/>
  <c r="D334"/>
  <c r="H334"/>
  <c r="C335"/>
  <c r="D335"/>
  <c r="H335" s="1"/>
  <c r="C336"/>
  <c r="D336"/>
  <c r="H336"/>
  <c r="C337"/>
  <c r="D337"/>
  <c r="H337" s="1"/>
  <c r="C339"/>
  <c r="D339"/>
  <c r="H339"/>
  <c r="C340"/>
  <c r="D340"/>
  <c r="H340" s="1"/>
  <c r="C341"/>
  <c r="D341"/>
  <c r="H341"/>
  <c r="C342"/>
  <c r="D342"/>
  <c r="H342" s="1"/>
  <c r="C344"/>
  <c r="D344"/>
  <c r="H344"/>
  <c r="C345"/>
  <c r="D345"/>
  <c r="H345" s="1"/>
  <c r="C347"/>
  <c r="D347"/>
  <c r="H347"/>
  <c r="C348"/>
  <c r="D348"/>
  <c r="H348" s="1"/>
  <c r="C349"/>
  <c r="D349"/>
  <c r="H349"/>
  <c r="C350"/>
  <c r="D350"/>
  <c r="H350" s="1"/>
  <c r="C352"/>
  <c r="D352"/>
  <c r="H352"/>
  <c r="C355"/>
  <c r="D355"/>
  <c r="H355" s="1"/>
  <c r="C356"/>
  <c r="D356"/>
  <c r="H356"/>
  <c r="C358"/>
  <c r="D358"/>
  <c r="H358" s="1"/>
  <c r="C361"/>
  <c r="D361"/>
  <c r="H361"/>
  <c r="C364"/>
  <c r="D364"/>
  <c r="H364" s="1"/>
  <c r="C366"/>
  <c r="D366"/>
  <c r="H366"/>
  <c r="C368"/>
  <c r="D368"/>
  <c r="H368" s="1"/>
  <c r="C370"/>
  <c r="D370"/>
  <c r="H370"/>
  <c r="C372"/>
  <c r="D372"/>
  <c r="H372" s="1"/>
  <c r="C375"/>
  <c r="D375"/>
  <c r="H375"/>
  <c r="C376"/>
  <c r="D376"/>
  <c r="H376" s="1"/>
  <c r="C377"/>
  <c r="D377"/>
  <c r="H377"/>
  <c r="C388"/>
  <c r="D388"/>
  <c r="H388" s="1"/>
  <c r="C389"/>
  <c r="D389"/>
  <c r="H389"/>
  <c r="C390"/>
  <c r="D390"/>
  <c r="H390" s="1"/>
  <c r="C391"/>
  <c r="D391"/>
  <c r="H391"/>
  <c r="C393"/>
  <c r="D393"/>
  <c r="H393" s="1"/>
  <c r="C394"/>
  <c r="D394"/>
  <c r="H394"/>
  <c r="C396"/>
  <c r="D396"/>
  <c r="H396" s="1"/>
  <c r="C397"/>
  <c r="D397"/>
  <c r="H397"/>
  <c r="C398"/>
  <c r="D398"/>
  <c r="H398" s="1"/>
  <c r="C400"/>
  <c r="D400"/>
  <c r="H400"/>
  <c r="C402"/>
  <c r="D402"/>
  <c r="H402" s="1"/>
  <c r="C403"/>
  <c r="D403"/>
  <c r="H403"/>
  <c r="C404"/>
  <c r="D404"/>
  <c r="H404" s="1"/>
  <c r="C405"/>
  <c r="D405"/>
  <c r="H405"/>
  <c r="C406"/>
  <c r="D406"/>
  <c r="H406" s="1"/>
  <c r="C407"/>
  <c r="D407"/>
  <c r="H407"/>
  <c r="C409"/>
  <c r="D409"/>
  <c r="H409" s="1"/>
  <c r="C410"/>
  <c r="D410"/>
  <c r="H410"/>
  <c r="C411"/>
  <c r="D411"/>
  <c r="H411" s="1"/>
  <c r="C412"/>
  <c r="D412"/>
  <c r="H412"/>
  <c r="C414"/>
  <c r="D414"/>
  <c r="H414" s="1"/>
  <c r="C415"/>
  <c r="D415"/>
  <c r="H415"/>
  <c r="C416"/>
  <c r="D416"/>
  <c r="H416" s="1"/>
  <c r="C417"/>
  <c r="D417"/>
  <c r="H417"/>
  <c r="C418"/>
  <c r="D418"/>
  <c r="H418" s="1"/>
  <c r="C419"/>
  <c r="D419"/>
  <c r="H419"/>
  <c r="C420"/>
  <c r="D420"/>
  <c r="H420" s="1"/>
  <c r="C423"/>
  <c r="D423"/>
  <c r="H423"/>
  <c r="C424"/>
  <c r="D424"/>
  <c r="H424" s="1"/>
  <c r="C426"/>
  <c r="D426"/>
  <c r="H426"/>
  <c r="C427"/>
  <c r="D427"/>
  <c r="H427" s="1"/>
  <c r="C429"/>
  <c r="D429"/>
  <c r="H429"/>
  <c r="C430"/>
  <c r="D430"/>
  <c r="H430" s="1"/>
  <c r="C432"/>
  <c r="D432"/>
  <c r="H432"/>
  <c r="C433"/>
  <c r="D433"/>
  <c r="H433" s="1"/>
  <c r="C436"/>
  <c r="D436"/>
  <c r="H436"/>
  <c r="C437"/>
  <c r="D437"/>
  <c r="H437" s="1"/>
  <c r="C438"/>
  <c r="D438"/>
  <c r="H438"/>
  <c r="C440"/>
  <c r="D440"/>
  <c r="H440" s="1"/>
  <c r="C442"/>
  <c r="D442"/>
  <c r="H442"/>
  <c r="C443"/>
  <c r="D443"/>
  <c r="H443" s="1"/>
  <c r="C445"/>
  <c r="D445"/>
  <c r="H445"/>
  <c r="C446"/>
  <c r="D446"/>
  <c r="H446" s="1"/>
  <c r="C449"/>
  <c r="D449"/>
  <c r="H449"/>
  <c r="C450"/>
  <c r="D450"/>
  <c r="H450" s="1"/>
  <c r="C451"/>
  <c r="D451"/>
  <c r="H451"/>
  <c r="C452"/>
  <c r="D452"/>
  <c r="H452" s="1"/>
  <c r="C454"/>
  <c r="D454"/>
  <c r="H454"/>
  <c r="C455"/>
  <c r="D455"/>
  <c r="H455" s="1"/>
  <c r="C456"/>
  <c r="D456"/>
  <c r="H456"/>
  <c r="C458"/>
  <c r="D458"/>
  <c r="H458" s="1"/>
  <c r="C460"/>
  <c r="D460"/>
  <c r="H460"/>
  <c r="C461"/>
  <c r="D461"/>
  <c r="H461" s="1"/>
  <c r="C462"/>
  <c r="D462"/>
  <c r="H462"/>
  <c r="C463"/>
  <c r="D463"/>
  <c r="H463" s="1"/>
  <c r="C464"/>
  <c r="D464"/>
  <c r="H464"/>
  <c r="C465"/>
  <c r="D465"/>
  <c r="H465" s="1"/>
  <c r="C467"/>
  <c r="D467"/>
  <c r="H467"/>
  <c r="C468"/>
  <c r="D468"/>
  <c r="H468" s="1"/>
  <c r="C469"/>
  <c r="D469"/>
  <c r="H469"/>
  <c r="C470"/>
  <c r="D470"/>
  <c r="H470" s="1"/>
  <c r="C472"/>
  <c r="D472"/>
  <c r="H472"/>
  <c r="C473"/>
  <c r="D473"/>
  <c r="H473" s="1"/>
  <c r="C474"/>
  <c r="D474"/>
  <c r="H474"/>
  <c r="C475"/>
  <c r="D475"/>
  <c r="H475" s="1"/>
  <c r="C476"/>
  <c r="D476"/>
  <c r="H476"/>
  <c r="C477"/>
  <c r="D477"/>
  <c r="H477" s="1"/>
  <c r="C480"/>
  <c r="D480"/>
  <c r="H480"/>
  <c r="C481"/>
  <c r="D481"/>
  <c r="H481" s="1"/>
  <c r="C483"/>
  <c r="D483"/>
  <c r="H483"/>
  <c r="C484"/>
  <c r="D484"/>
  <c r="H484" s="1"/>
  <c r="C486"/>
  <c r="D486"/>
  <c r="H486"/>
  <c r="C487"/>
  <c r="D487"/>
  <c r="H487" s="1"/>
  <c r="C489"/>
  <c r="D489"/>
  <c r="H489"/>
  <c r="C490"/>
  <c r="D490"/>
  <c r="H490" s="1"/>
  <c r="C494"/>
  <c r="D494"/>
  <c r="H494"/>
  <c r="C495"/>
  <c r="D495"/>
  <c r="H495" s="1"/>
  <c r="C496"/>
  <c r="D496"/>
  <c r="H496"/>
  <c r="C497"/>
  <c r="D497"/>
  <c r="H497" s="1"/>
  <c r="C499"/>
  <c r="D499"/>
  <c r="H499"/>
  <c r="C500"/>
  <c r="D500"/>
  <c r="H500" s="1"/>
  <c r="C502"/>
  <c r="D502"/>
  <c r="H502"/>
  <c r="C503"/>
  <c r="D503"/>
  <c r="H503" s="1"/>
  <c r="C504"/>
  <c r="D504"/>
  <c r="H504"/>
  <c r="C506"/>
  <c r="D506"/>
  <c r="H506" s="1"/>
  <c r="C508"/>
  <c r="D508"/>
  <c r="H508"/>
  <c r="C509"/>
  <c r="D509"/>
  <c r="H509" s="1"/>
  <c r="C510"/>
  <c r="D510"/>
  <c r="H510"/>
  <c r="C511"/>
  <c r="D511"/>
  <c r="H511" s="1"/>
  <c r="C512"/>
  <c r="D512"/>
  <c r="H512"/>
  <c r="C513"/>
  <c r="D513"/>
  <c r="H513" s="1"/>
  <c r="C515"/>
  <c r="D515"/>
  <c r="H515"/>
  <c r="C516"/>
  <c r="D516"/>
  <c r="H516" s="1"/>
  <c r="C517"/>
  <c r="D517"/>
  <c r="H517"/>
  <c r="C518"/>
  <c r="D518"/>
  <c r="H518" s="1"/>
  <c r="C520"/>
  <c r="D520"/>
  <c r="H520"/>
  <c r="C521"/>
  <c r="D521"/>
  <c r="H521" s="1"/>
  <c r="C522"/>
  <c r="D522"/>
  <c r="H522"/>
  <c r="C523"/>
  <c r="D523"/>
  <c r="H523" s="1"/>
  <c r="C524"/>
  <c r="D524"/>
  <c r="H524"/>
  <c r="C525"/>
  <c r="D525"/>
  <c r="H525" s="1"/>
  <c r="C526"/>
  <c r="D526"/>
  <c r="H526"/>
  <c r="C529"/>
  <c r="D529"/>
  <c r="H529" s="1"/>
  <c r="C530"/>
  <c r="D530"/>
  <c r="H530"/>
  <c r="C532"/>
  <c r="D532"/>
  <c r="H532" s="1"/>
  <c r="C533"/>
  <c r="D533"/>
  <c r="H533"/>
  <c r="C535"/>
  <c r="D535"/>
  <c r="H535" s="1"/>
  <c r="C536"/>
  <c r="D536"/>
  <c r="H536"/>
  <c r="C538"/>
  <c r="D538"/>
  <c r="H538" s="1"/>
  <c r="C539"/>
  <c r="D539"/>
  <c r="H539"/>
  <c r="C542"/>
  <c r="D542"/>
  <c r="H542" s="1"/>
  <c r="C543"/>
  <c r="D543"/>
  <c r="H543"/>
  <c r="C544"/>
  <c r="D544"/>
  <c r="H544" s="1"/>
  <c r="C546"/>
  <c r="D546"/>
  <c r="H546"/>
  <c r="C548"/>
  <c r="D548"/>
  <c r="H548" s="1"/>
  <c r="C549"/>
  <c r="D549"/>
  <c r="H549"/>
  <c r="C551"/>
  <c r="D551"/>
  <c r="H551" s="1"/>
  <c r="C552"/>
  <c r="D552"/>
  <c r="H552"/>
  <c r="C555"/>
  <c r="D555"/>
  <c r="H555" s="1"/>
  <c r="C556"/>
  <c r="D556"/>
  <c r="H556"/>
  <c r="C557"/>
  <c r="D557"/>
  <c r="H557" s="1"/>
  <c r="C558"/>
  <c r="D558"/>
  <c r="H558"/>
  <c r="C560"/>
  <c r="D560"/>
  <c r="H560" s="1"/>
  <c r="C561"/>
  <c r="D561"/>
  <c r="H561"/>
  <c r="C562"/>
  <c r="D562"/>
  <c r="H562" s="1"/>
  <c r="C564"/>
  <c r="D564"/>
  <c r="H564"/>
  <c r="C566"/>
  <c r="D566"/>
  <c r="H566" s="1"/>
  <c r="C567"/>
  <c r="D567"/>
  <c r="H567"/>
  <c r="C568"/>
  <c r="D568"/>
  <c r="H568" s="1"/>
  <c r="C569"/>
  <c r="D569"/>
  <c r="H569"/>
  <c r="C570"/>
  <c r="D570"/>
  <c r="H570" s="1"/>
  <c r="C571"/>
  <c r="D571"/>
  <c r="H571"/>
  <c r="C573"/>
  <c r="D573"/>
  <c r="H573" s="1"/>
  <c r="C574"/>
  <c r="D574"/>
  <c r="H574"/>
  <c r="C575"/>
  <c r="D575"/>
  <c r="H575" s="1"/>
  <c r="C576"/>
  <c r="D576"/>
  <c r="H576"/>
  <c r="C578"/>
  <c r="D578"/>
  <c r="H578" s="1"/>
  <c r="C579"/>
  <c r="D579"/>
  <c r="H579"/>
  <c r="C580"/>
  <c r="D580"/>
  <c r="H580" s="1"/>
  <c r="C581"/>
  <c r="D581"/>
  <c r="H581"/>
  <c r="C582"/>
  <c r="D582"/>
  <c r="H582" s="1"/>
  <c r="C583"/>
  <c r="D583"/>
  <c r="H583"/>
  <c r="C584"/>
  <c r="D584"/>
  <c r="H584" s="1"/>
  <c r="C587"/>
  <c r="D587"/>
  <c r="H587"/>
  <c r="C588"/>
  <c r="D588"/>
  <c r="H588" s="1"/>
  <c r="C590"/>
  <c r="D590"/>
  <c r="H590"/>
  <c r="C591"/>
  <c r="D591"/>
  <c r="H591" s="1"/>
  <c r="C593"/>
  <c r="D593"/>
  <c r="H593"/>
  <c r="C594"/>
  <c r="D594"/>
  <c r="H594" s="1"/>
  <c r="C597"/>
  <c r="D597"/>
  <c r="H597"/>
  <c r="C598"/>
  <c r="D598"/>
  <c r="H598" s="1"/>
  <c r="C607"/>
  <c r="D607"/>
  <c r="H607"/>
  <c r="C608"/>
  <c r="D608"/>
  <c r="H608" s="1"/>
  <c r="C609"/>
  <c r="D609"/>
  <c r="H609"/>
  <c r="C610"/>
  <c r="D610"/>
  <c r="H610" s="1"/>
  <c r="C612"/>
  <c r="D612"/>
  <c r="H612"/>
  <c r="C613"/>
  <c r="D613"/>
  <c r="H613" s="1"/>
  <c r="C614"/>
  <c r="D614"/>
  <c r="H614"/>
  <c r="C615"/>
  <c r="D615"/>
  <c r="H615" s="1"/>
  <c r="C616"/>
  <c r="D616"/>
  <c r="H616"/>
  <c r="C617"/>
  <c r="D617"/>
  <c r="H617" s="1"/>
  <c r="C618"/>
  <c r="D618"/>
  <c r="H618"/>
  <c r="C619"/>
  <c r="D619"/>
  <c r="H619" s="1"/>
  <c r="C620"/>
  <c r="D620"/>
  <c r="H620"/>
  <c r="C621"/>
  <c r="D621"/>
  <c r="H621" s="1"/>
  <c r="C622"/>
  <c r="D622"/>
  <c r="H622"/>
  <c r="C623"/>
  <c r="D623"/>
  <c r="H623" s="1"/>
  <c r="C624"/>
  <c r="D624"/>
  <c r="H624"/>
  <c r="C625"/>
  <c r="D625"/>
  <c r="H625" s="1"/>
  <c r="C626"/>
  <c r="D626"/>
  <c r="H626"/>
  <c r="C627"/>
  <c r="D627"/>
  <c r="H627" s="1"/>
  <c r="C628"/>
  <c r="D628"/>
  <c r="H628"/>
  <c r="C629"/>
  <c r="D629"/>
  <c r="H629" s="1"/>
  <c r="C630"/>
  <c r="D630"/>
  <c r="H630"/>
  <c r="C631"/>
  <c r="D631"/>
  <c r="H631" s="1"/>
  <c r="C632"/>
  <c r="D632"/>
  <c r="H632"/>
  <c r="C633"/>
  <c r="D633"/>
  <c r="H633" s="1"/>
  <c r="C634"/>
  <c r="D634"/>
  <c r="H634"/>
  <c r="C635"/>
  <c r="D635"/>
  <c r="H635" s="1"/>
  <c r="C636"/>
  <c r="D636"/>
  <c r="H636"/>
  <c r="C637"/>
  <c r="D637"/>
  <c r="H637" s="1"/>
  <c r="C638"/>
  <c r="D638"/>
  <c r="H638"/>
  <c r="C639"/>
  <c r="D639"/>
  <c r="H639" s="1"/>
  <c r="C640"/>
  <c r="D640"/>
  <c r="H640"/>
  <c r="C641"/>
  <c r="D641"/>
  <c r="H641" s="1"/>
  <c r="C642"/>
  <c r="D642"/>
  <c r="H642"/>
  <c r="C643"/>
  <c r="D643"/>
  <c r="H643" s="1"/>
  <c r="C644"/>
  <c r="D644"/>
  <c r="H644"/>
  <c r="C645"/>
  <c r="D645"/>
  <c r="H645" s="1"/>
  <c r="C646"/>
  <c r="D646"/>
  <c r="H646"/>
  <c r="C647"/>
  <c r="D647"/>
  <c r="H647" s="1"/>
  <c r="C649"/>
  <c r="D649"/>
  <c r="H649"/>
  <c r="C650"/>
  <c r="D650"/>
  <c r="H650" s="1"/>
  <c r="C651"/>
  <c r="D651"/>
  <c r="H651"/>
  <c r="C652"/>
  <c r="D652"/>
  <c r="H652" s="1"/>
  <c r="C653"/>
  <c r="D653"/>
  <c r="H653"/>
  <c r="C654"/>
  <c r="D654"/>
  <c r="H654" s="1"/>
  <c r="C655"/>
  <c r="D655"/>
  <c r="H655"/>
  <c r="C656"/>
  <c r="D656"/>
  <c r="H656" s="1"/>
  <c r="C657"/>
  <c r="D657"/>
  <c r="H657"/>
  <c r="C658"/>
  <c r="D658"/>
  <c r="H658" s="1"/>
  <c r="C659"/>
  <c r="D659"/>
  <c r="H659"/>
  <c r="C660"/>
  <c r="D660"/>
  <c r="H660" s="1"/>
  <c r="C661"/>
  <c r="D661"/>
  <c r="H661"/>
  <c r="C662"/>
  <c r="D662"/>
  <c r="H662" s="1"/>
  <c r="C663"/>
  <c r="D663"/>
  <c r="H663"/>
  <c r="C664"/>
  <c r="D664"/>
  <c r="H664" s="1"/>
  <c r="C665"/>
  <c r="D665"/>
  <c r="H665"/>
  <c r="C666"/>
  <c r="D666"/>
  <c r="H666" s="1"/>
  <c r="C667"/>
  <c r="D667"/>
  <c r="H667"/>
  <c r="C668"/>
  <c r="D668"/>
  <c r="H668" s="1"/>
  <c r="C669"/>
  <c r="D669"/>
  <c r="H669"/>
  <c r="C670"/>
  <c r="D670"/>
  <c r="H670" s="1"/>
  <c r="C671"/>
  <c r="D671"/>
  <c r="H671"/>
  <c r="C672"/>
  <c r="D672"/>
  <c r="H672" s="1"/>
  <c r="C673"/>
  <c r="D673"/>
  <c r="H673"/>
  <c r="C674"/>
  <c r="D674"/>
  <c r="H674" s="1"/>
  <c r="C675"/>
  <c r="D675"/>
  <c r="H675"/>
  <c r="C676"/>
  <c r="D676"/>
  <c r="H676" s="1"/>
  <c r="C677"/>
  <c r="D677"/>
  <c r="H677"/>
  <c r="C678"/>
  <c r="D678"/>
  <c r="H678" s="1"/>
  <c r="C679"/>
  <c r="D679"/>
  <c r="H679"/>
  <c r="C680"/>
  <c r="D680"/>
  <c r="H680" s="1"/>
  <c r="C681"/>
  <c r="D681"/>
  <c r="H681"/>
  <c r="C682"/>
  <c r="D682"/>
  <c r="H682" s="1"/>
  <c r="C683"/>
  <c r="D683"/>
  <c r="H683"/>
  <c r="C684"/>
  <c r="D684"/>
  <c r="H684" s="1"/>
  <c r="C685"/>
  <c r="D685"/>
  <c r="H685"/>
  <c r="C686"/>
  <c r="D686"/>
  <c r="H686" s="1"/>
  <c r="C687"/>
  <c r="D687"/>
  <c r="H687"/>
  <c r="C688"/>
  <c r="D688"/>
  <c r="H688" s="1"/>
  <c r="C689"/>
  <c r="D689"/>
  <c r="H689"/>
  <c r="C690"/>
  <c r="D690"/>
  <c r="H690" s="1"/>
  <c r="C691"/>
  <c r="D691"/>
  <c r="H691"/>
  <c r="C692"/>
  <c r="D692"/>
  <c r="H692" s="1"/>
  <c r="C693"/>
  <c r="D693"/>
  <c r="H693"/>
  <c r="C694"/>
  <c r="D694"/>
  <c r="H694" s="1"/>
  <c r="C695"/>
  <c r="D695"/>
  <c r="H695"/>
  <c r="C696"/>
  <c r="D696"/>
  <c r="H696" s="1"/>
  <c r="C697"/>
  <c r="D697"/>
  <c r="H697"/>
  <c r="C698"/>
  <c r="D698"/>
  <c r="H698" s="1"/>
  <c r="C699"/>
  <c r="D699"/>
  <c r="H699"/>
  <c r="C700"/>
  <c r="D700"/>
  <c r="H700" s="1"/>
  <c r="C701"/>
  <c r="D701"/>
  <c r="H701"/>
  <c r="C702"/>
  <c r="D702"/>
  <c r="H702" s="1"/>
  <c r="C703"/>
  <c r="D703"/>
  <c r="H703"/>
  <c r="C704"/>
  <c r="D704"/>
  <c r="H704" s="1"/>
  <c r="C705"/>
  <c r="D705"/>
  <c r="H705"/>
  <c r="C706"/>
  <c r="D706"/>
  <c r="H706" s="1"/>
  <c r="C707"/>
  <c r="D707"/>
  <c r="H707"/>
  <c r="C708"/>
  <c r="D708"/>
  <c r="H708" s="1"/>
  <c r="C709"/>
  <c r="D709"/>
  <c r="H709"/>
  <c r="C710"/>
  <c r="D710"/>
  <c r="H710" s="1"/>
  <c r="C711"/>
  <c r="D711"/>
  <c r="H711"/>
  <c r="C712"/>
  <c r="D712"/>
  <c r="H712" s="1"/>
  <c r="C713"/>
  <c r="D713"/>
  <c r="H713"/>
  <c r="C714"/>
  <c r="D714"/>
  <c r="H714" s="1"/>
  <c r="C715"/>
  <c r="D715"/>
  <c r="H715"/>
  <c r="C716"/>
  <c r="D716"/>
  <c r="H716" s="1"/>
  <c r="C717"/>
  <c r="D717"/>
  <c r="H717"/>
  <c r="C718"/>
  <c r="D718"/>
  <c r="H718" s="1"/>
  <c r="C719"/>
  <c r="D719"/>
  <c r="H719"/>
  <c r="C720"/>
  <c r="D720"/>
  <c r="H720" s="1"/>
  <c r="C721"/>
  <c r="D721"/>
  <c r="H721"/>
  <c r="C722"/>
  <c r="D722"/>
  <c r="H722" s="1"/>
  <c r="C723"/>
  <c r="D723"/>
  <c r="H723"/>
  <c r="C724"/>
  <c r="D724"/>
  <c r="H724" s="1"/>
  <c r="C725"/>
  <c r="D725"/>
  <c r="H725"/>
  <c r="C726"/>
  <c r="D726"/>
  <c r="H726" s="1"/>
  <c r="C727"/>
  <c r="D727"/>
  <c r="H727"/>
  <c r="C728"/>
  <c r="D728"/>
  <c r="H728" s="1"/>
  <c r="C729"/>
  <c r="D729"/>
  <c r="H729"/>
  <c r="C730"/>
  <c r="D730"/>
  <c r="H730" s="1"/>
  <c r="C731"/>
  <c r="D731"/>
  <c r="H731"/>
  <c r="C732"/>
  <c r="D732"/>
  <c r="H732" s="1"/>
  <c r="C733"/>
  <c r="D733"/>
  <c r="H733"/>
  <c r="C734"/>
  <c r="D734"/>
  <c r="H734" s="1"/>
  <c r="C735"/>
  <c r="D735"/>
  <c r="H735"/>
  <c r="C736"/>
  <c r="D736"/>
  <c r="H736" s="1"/>
  <c r="C737"/>
  <c r="D737"/>
  <c r="H737"/>
  <c r="C739"/>
  <c r="D739"/>
  <c r="H739" s="1"/>
  <c r="C740"/>
  <c r="D740"/>
  <c r="H740"/>
  <c r="C741"/>
  <c r="D741"/>
  <c r="H741" s="1"/>
  <c r="C742"/>
  <c r="D742"/>
  <c r="H742"/>
  <c r="C743"/>
  <c r="D743"/>
  <c r="H743" s="1"/>
  <c r="C744"/>
  <c r="D744"/>
  <c r="H744"/>
  <c r="C745"/>
  <c r="D745"/>
  <c r="H745" s="1"/>
  <c r="C746"/>
  <c r="D746"/>
  <c r="H746"/>
  <c r="C747"/>
  <c r="D747"/>
  <c r="H747" s="1"/>
  <c r="C748"/>
  <c r="D748"/>
  <c r="H748"/>
  <c r="C749"/>
  <c r="D749"/>
  <c r="H749" s="1"/>
  <c r="C750"/>
  <c r="D750"/>
  <c r="H750"/>
  <c r="C751"/>
  <c r="D751"/>
  <c r="H751" s="1"/>
  <c r="C752"/>
  <c r="D752"/>
  <c r="H752"/>
  <c r="C753"/>
  <c r="D753"/>
  <c r="H753" s="1"/>
  <c r="C754"/>
  <c r="D754"/>
  <c r="H754"/>
  <c r="C755"/>
  <c r="D755"/>
  <c r="H755" s="1"/>
  <c r="C756"/>
  <c r="D756"/>
  <c r="H756"/>
  <c r="C757"/>
  <c r="D757"/>
  <c r="H757" s="1"/>
  <c r="C758"/>
  <c r="D758"/>
  <c r="H758"/>
  <c r="C759"/>
  <c r="D759"/>
  <c r="H759" s="1"/>
  <c r="C760"/>
  <c r="D760"/>
  <c r="H760"/>
  <c r="C761"/>
  <c r="D761"/>
  <c r="H761" s="1"/>
  <c r="C762"/>
  <c r="D762"/>
  <c r="H762"/>
  <c r="C763"/>
  <c r="D763"/>
  <c r="H763" s="1"/>
  <c r="C764"/>
  <c r="D764"/>
  <c r="H764"/>
  <c r="C765"/>
  <c r="D765"/>
  <c r="H765" s="1"/>
  <c r="C766"/>
  <c r="D766"/>
  <c r="H766"/>
  <c r="C767"/>
  <c r="D767"/>
  <c r="H767" s="1"/>
  <c r="C768"/>
  <c r="D768"/>
  <c r="H768"/>
  <c r="C769"/>
  <c r="D769"/>
  <c r="H769" s="1"/>
  <c r="C770"/>
  <c r="D770"/>
  <c r="H770"/>
  <c r="C771"/>
  <c r="D771"/>
  <c r="H771" s="1"/>
  <c r="C772"/>
  <c r="D772"/>
  <c r="H772"/>
  <c r="C773"/>
  <c r="D773"/>
  <c r="H773" s="1"/>
  <c r="C774"/>
  <c r="D774"/>
  <c r="H774"/>
  <c r="C775"/>
  <c r="D775"/>
  <c r="H775" s="1"/>
  <c r="C776"/>
  <c r="D776"/>
  <c r="H776"/>
  <c r="C777"/>
  <c r="D777"/>
  <c r="H777" s="1"/>
  <c r="C778"/>
  <c r="D778"/>
  <c r="H778"/>
  <c r="C779"/>
  <c r="D779"/>
  <c r="H779" s="1"/>
  <c r="C780"/>
  <c r="D780"/>
  <c r="H780"/>
  <c r="C781"/>
  <c r="D781"/>
  <c r="H781" s="1"/>
  <c r="C782"/>
  <c r="D782"/>
  <c r="H782"/>
  <c r="C783"/>
  <c r="D783"/>
  <c r="H783" s="1"/>
  <c r="C784"/>
  <c r="D784"/>
  <c r="H784"/>
  <c r="C785"/>
  <c r="D785"/>
  <c r="H785" s="1"/>
  <c r="C786"/>
  <c r="D786"/>
  <c r="H786"/>
  <c r="C787"/>
  <c r="D787"/>
  <c r="H787" s="1"/>
  <c r="C788"/>
  <c r="D788"/>
  <c r="H788"/>
  <c r="C789"/>
  <c r="D789"/>
  <c r="H789" s="1"/>
  <c r="C790"/>
  <c r="D790"/>
  <c r="H790"/>
  <c r="C791"/>
  <c r="D791"/>
  <c r="H791" s="1"/>
  <c r="C792"/>
  <c r="D792"/>
  <c r="H792"/>
  <c r="C793"/>
  <c r="D793"/>
  <c r="H793" s="1"/>
  <c r="C794"/>
  <c r="D794"/>
  <c r="H794"/>
  <c r="C795"/>
  <c r="D795"/>
  <c r="H795" s="1"/>
  <c r="C796"/>
  <c r="D796"/>
  <c r="H796"/>
  <c r="C797"/>
  <c r="D797"/>
  <c r="H797" s="1"/>
  <c r="C798"/>
  <c r="D798"/>
  <c r="H798"/>
  <c r="C799"/>
  <c r="D799"/>
  <c r="H799" s="1"/>
  <c r="C801"/>
  <c r="D801"/>
  <c r="H801"/>
  <c r="C802"/>
  <c r="D802"/>
  <c r="H802" s="1"/>
  <c r="C803"/>
  <c r="D803"/>
  <c r="H803"/>
  <c r="C804"/>
  <c r="D804"/>
  <c r="H804" s="1"/>
  <c r="C805"/>
  <c r="D805"/>
  <c r="H805"/>
  <c r="C806"/>
  <c r="D806"/>
  <c r="H806" s="1"/>
  <c r="C807"/>
  <c r="D807"/>
  <c r="H807"/>
  <c r="C808"/>
  <c r="D808"/>
  <c r="H808" s="1"/>
  <c r="C809"/>
  <c r="D809"/>
  <c r="H809"/>
  <c r="C810"/>
  <c r="D810"/>
  <c r="H810" s="1"/>
  <c r="C811"/>
  <c r="D811"/>
  <c r="H811"/>
  <c r="C812"/>
  <c r="D812"/>
  <c r="H812" s="1"/>
  <c r="C813"/>
  <c r="D813"/>
  <c r="H813"/>
  <c r="C814"/>
  <c r="D814"/>
  <c r="H814" s="1"/>
  <c r="C815"/>
  <c r="D815"/>
  <c r="H815"/>
  <c r="C816"/>
  <c r="D816"/>
  <c r="H816" s="1"/>
  <c r="C817"/>
  <c r="D817"/>
  <c r="H817"/>
  <c r="C818"/>
  <c r="D818"/>
  <c r="H818" s="1"/>
  <c r="C819"/>
  <c r="D819"/>
  <c r="H819"/>
  <c r="C820"/>
  <c r="D820"/>
  <c r="H820" s="1"/>
  <c r="C821"/>
  <c r="D821"/>
  <c r="H821"/>
  <c r="C822"/>
  <c r="D822"/>
  <c r="H822" s="1"/>
  <c r="C823"/>
  <c r="D823"/>
  <c r="H823"/>
  <c r="C824"/>
  <c r="D824"/>
  <c r="H824" s="1"/>
  <c r="C825"/>
  <c r="D825"/>
  <c r="H825"/>
  <c r="C826"/>
  <c r="D826"/>
  <c r="H826" s="1"/>
  <c r="C827"/>
  <c r="D827"/>
  <c r="H827"/>
  <c r="C828"/>
  <c r="D828"/>
  <c r="H828" s="1"/>
  <c r="C829"/>
  <c r="D829"/>
  <c r="H829"/>
  <c r="C830"/>
  <c r="D830"/>
  <c r="H830" s="1"/>
  <c r="C831"/>
  <c r="D831"/>
  <c r="H831"/>
  <c r="C832"/>
  <c r="D832"/>
  <c r="H832" s="1"/>
  <c r="C833"/>
  <c r="D833"/>
  <c r="H833"/>
  <c r="C834"/>
  <c r="D834"/>
  <c r="H834" s="1"/>
  <c r="C835"/>
  <c r="D835"/>
  <c r="H835"/>
  <c r="C836"/>
  <c r="D836"/>
  <c r="H836" s="1"/>
  <c r="C837"/>
  <c r="D837"/>
  <c r="H837"/>
  <c r="C838"/>
  <c r="D838"/>
  <c r="H838" s="1"/>
  <c r="C839"/>
  <c r="D839"/>
  <c r="H839"/>
  <c r="C840"/>
  <c r="D840"/>
  <c r="H840" s="1"/>
  <c r="C841"/>
  <c r="D841"/>
  <c r="H841"/>
  <c r="C842"/>
  <c r="D842"/>
  <c r="H842" s="1"/>
  <c r="C843"/>
  <c r="D843"/>
  <c r="H843"/>
  <c r="C844"/>
  <c r="D844"/>
  <c r="H844" s="1"/>
  <c r="C845"/>
  <c r="D845"/>
  <c r="H845"/>
  <c r="C846"/>
  <c r="D846"/>
  <c r="H846" s="1"/>
  <c r="C847"/>
  <c r="D847"/>
  <c r="H847"/>
  <c r="C848"/>
  <c r="D848"/>
  <c r="H848" s="1"/>
  <c r="C849"/>
  <c r="D849"/>
  <c r="H849"/>
  <c r="C850"/>
  <c r="D850"/>
  <c r="H850" s="1"/>
  <c r="C851"/>
  <c r="D851"/>
  <c r="H851"/>
  <c r="C852"/>
  <c r="D852"/>
  <c r="H852" s="1"/>
  <c r="C853"/>
  <c r="D853"/>
  <c r="H853"/>
  <c r="C854"/>
  <c r="D854"/>
  <c r="H854" s="1"/>
  <c r="C855"/>
  <c r="D855"/>
  <c r="H855"/>
  <c r="C856"/>
  <c r="D856"/>
  <c r="H856" s="1"/>
  <c r="C857"/>
  <c r="D857"/>
  <c r="H857"/>
  <c r="C858"/>
  <c r="D858"/>
  <c r="H858" s="1"/>
  <c r="C859"/>
  <c r="D859"/>
  <c r="H859"/>
  <c r="C860"/>
  <c r="D860"/>
  <c r="H860" s="1"/>
  <c r="C861"/>
  <c r="D861"/>
  <c r="H861"/>
  <c r="C862"/>
  <c r="D862"/>
  <c r="H862" s="1"/>
  <c r="C863"/>
  <c r="D863"/>
  <c r="H863"/>
  <c r="D865"/>
  <c r="C866"/>
  <c r="D866"/>
  <c r="H866"/>
  <c r="C867"/>
  <c r="D867"/>
  <c r="H867" s="1"/>
  <c r="C868"/>
  <c r="D868"/>
  <c r="H868"/>
  <c r="C869"/>
  <c r="D869"/>
  <c r="H869" s="1"/>
  <c r="C870"/>
  <c r="D870"/>
  <c r="H870"/>
  <c r="C871"/>
  <c r="D871"/>
  <c r="H871" s="1"/>
  <c r="C872"/>
  <c r="D872"/>
  <c r="H872"/>
  <c r="C873"/>
  <c r="D873"/>
  <c r="H873" s="1"/>
  <c r="C874"/>
  <c r="D874"/>
  <c r="H874"/>
  <c r="C875"/>
  <c r="D875"/>
  <c r="H875" s="1"/>
  <c r="C876"/>
  <c r="D876"/>
  <c r="H876"/>
  <c r="C877"/>
  <c r="D877"/>
  <c r="H877" s="1"/>
  <c r="C878"/>
  <c r="D878"/>
  <c r="H878"/>
  <c r="C879"/>
  <c r="D879"/>
  <c r="H879" s="1"/>
  <c r="C880"/>
  <c r="D880"/>
  <c r="H880"/>
  <c r="C881"/>
  <c r="D881"/>
  <c r="H881" s="1"/>
  <c r="C882"/>
  <c r="D882"/>
  <c r="H882"/>
  <c r="C883"/>
  <c r="D883"/>
  <c r="H883" s="1"/>
  <c r="C884"/>
  <c r="D884"/>
  <c r="H884"/>
  <c r="C885"/>
  <c r="D885"/>
  <c r="H885" s="1"/>
  <c r="D886"/>
  <c r="C887"/>
  <c r="D887"/>
  <c r="H887" s="1"/>
  <c r="C888"/>
  <c r="D888"/>
  <c r="H888"/>
  <c r="C889"/>
  <c r="D889"/>
  <c r="H889" s="1"/>
  <c r="C890"/>
  <c r="D890"/>
  <c r="H890"/>
  <c r="C891"/>
  <c r="D891"/>
  <c r="H891" s="1"/>
  <c r="C892"/>
  <c r="D892"/>
  <c r="H892"/>
  <c r="C893"/>
  <c r="D893"/>
  <c r="H893" s="1"/>
  <c r="C894"/>
  <c r="D894"/>
  <c r="H894"/>
  <c r="C895"/>
  <c r="D895"/>
  <c r="H895" s="1"/>
  <c r="C896"/>
  <c r="D896"/>
  <c r="H896"/>
  <c r="C897"/>
  <c r="D897"/>
  <c r="H897" s="1"/>
  <c r="C898"/>
  <c r="D898"/>
  <c r="H898"/>
  <c r="C899"/>
  <c r="D899"/>
  <c r="H899" s="1"/>
  <c r="C900"/>
  <c r="D900"/>
  <c r="H900"/>
  <c r="F166" i="3"/>
  <c r="F167"/>
  <c r="F168"/>
  <c r="F169"/>
  <c r="F170"/>
  <c r="F171"/>
  <c r="F172"/>
  <c r="F173"/>
  <c r="A5"/>
  <c r="A6"/>
  <c r="A7"/>
  <c r="A8"/>
  <c r="A9"/>
  <c r="A10"/>
  <c r="A11"/>
  <c r="A12"/>
  <c r="A13"/>
  <c r="A14"/>
  <c r="A15"/>
  <c r="A17"/>
  <c r="A18"/>
  <c r="A19"/>
  <c r="A20"/>
  <c r="A21"/>
  <c r="A23"/>
  <c r="A24"/>
  <c r="A25"/>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5"/>
  <c r="A176"/>
  <c r="A177"/>
  <c r="A178"/>
  <c r="A179"/>
  <c r="A180"/>
  <c r="A181"/>
  <c r="A182"/>
  <c r="A183"/>
  <c r="A184"/>
  <c r="A185"/>
  <c r="A186"/>
  <c r="A187"/>
  <c r="A188"/>
  <c r="A189"/>
  <c r="A190"/>
  <c r="A191"/>
  <c r="A192"/>
  <c r="A193"/>
  <c r="A194"/>
  <c r="A195"/>
  <c r="A196"/>
  <c r="A197"/>
  <c r="A198"/>
  <c r="A199"/>
  <c r="A200"/>
  <c r="A201"/>
  <c r="J70" i="42"/>
  <c r="K18" i="3"/>
  <c r="G18"/>
  <c r="G257"/>
  <c r="C1302" i="37"/>
  <c r="D1302"/>
  <c r="H1302"/>
  <c r="C1303"/>
  <c r="D1303"/>
  <c r="H1303" s="1"/>
  <c r="C1304"/>
  <c r="D1304"/>
  <c r="H1304"/>
  <c r="C1306"/>
  <c r="D1306"/>
  <c r="H1306" s="1"/>
  <c r="C1307"/>
  <c r="D1307"/>
  <c r="H1307"/>
  <c r="C1309"/>
  <c r="D1309"/>
  <c r="H1309" s="1"/>
  <c r="C1310"/>
  <c r="D1310"/>
  <c r="H1310"/>
  <c r="C1311"/>
  <c r="D1311"/>
  <c r="H1311" s="1"/>
  <c r="C1312"/>
  <c r="D1312"/>
  <c r="H1312"/>
  <c r="C1313"/>
  <c r="D1313"/>
  <c r="H1313" s="1"/>
  <c r="C1314"/>
  <c r="D1314"/>
  <c r="H1314"/>
  <c r="C1315"/>
  <c r="D1315"/>
  <c r="H1315" s="1"/>
  <c r="C1316"/>
  <c r="D1316"/>
  <c r="H1316"/>
  <c r="C1318"/>
  <c r="D1318"/>
  <c r="H1318" s="1"/>
  <c r="C1319"/>
  <c r="D1319"/>
  <c r="H1319"/>
  <c r="C1320"/>
  <c r="D1320"/>
  <c r="H1320" s="1"/>
  <c r="C1321"/>
  <c r="D1321"/>
  <c r="H1321"/>
  <c r="C1322"/>
  <c r="D1322"/>
  <c r="H1322" s="1"/>
  <c r="C1324"/>
  <c r="D1324"/>
  <c r="H1324"/>
  <c r="C1325"/>
  <c r="D1325"/>
  <c r="H1325" s="1"/>
  <c r="C1326"/>
  <c r="D1326"/>
  <c r="H1326"/>
  <c r="C1327"/>
  <c r="D1327"/>
  <c r="H1327" s="1"/>
  <c r="C1328"/>
  <c r="D1328"/>
  <c r="H1328"/>
  <c r="C1329"/>
  <c r="D1329"/>
  <c r="H1329" s="1"/>
  <c r="C1332"/>
  <c r="D1332"/>
  <c r="H1332"/>
  <c r="C1333"/>
  <c r="D1333"/>
  <c r="H1333" s="1"/>
  <c r="C1335"/>
  <c r="D1335"/>
  <c r="H1335"/>
  <c r="C1336"/>
  <c r="D1336"/>
  <c r="H1336" s="1"/>
  <c r="C1337"/>
  <c r="D1337"/>
  <c r="H1337"/>
  <c r="C1339"/>
  <c r="D1339"/>
  <c r="H1339" s="1"/>
  <c r="C1340"/>
  <c r="D1340"/>
  <c r="H1340"/>
  <c r="C1341"/>
  <c r="D1341"/>
  <c r="H1341" s="1"/>
  <c r="C1342"/>
  <c r="D1342"/>
  <c r="H1342"/>
  <c r="C1343"/>
  <c r="D1343"/>
  <c r="H1343" s="1"/>
  <c r="C1344"/>
  <c r="D1344"/>
  <c r="H1344"/>
  <c r="C1346"/>
  <c r="D1346"/>
  <c r="H1346" s="1"/>
  <c r="C1347"/>
  <c r="D1347"/>
  <c r="H1347"/>
  <c r="C1348"/>
  <c r="D1348"/>
  <c r="H1348" s="1"/>
  <c r="C1350"/>
  <c r="D1350"/>
  <c r="H1350"/>
  <c r="C1351"/>
  <c r="D1351"/>
  <c r="H1351" s="1"/>
  <c r="C1352"/>
  <c r="D1352"/>
  <c r="H1352"/>
  <c r="C1353"/>
  <c r="D1353"/>
  <c r="H1353" s="1"/>
  <c r="C1354"/>
  <c r="D1354"/>
  <c r="H1354"/>
  <c r="C1355"/>
  <c r="D1355"/>
  <c r="H1355" s="1"/>
  <c r="C1357"/>
  <c r="D1357"/>
  <c r="H1357"/>
  <c r="C1358"/>
  <c r="D1358"/>
  <c r="H1358" s="1"/>
  <c r="C1359"/>
  <c r="D1359"/>
  <c r="H1359"/>
  <c r="C1360"/>
  <c r="D1360"/>
  <c r="H1360" s="1"/>
  <c r="C1362"/>
  <c r="D1362"/>
  <c r="H1362"/>
  <c r="C1363"/>
  <c r="D1363"/>
  <c r="H1363" s="1"/>
  <c r="C1364"/>
  <c r="D1364"/>
  <c r="H1364"/>
  <c r="C1365"/>
  <c r="D1365"/>
  <c r="H1365" s="1"/>
  <c r="C1366"/>
  <c r="D1366"/>
  <c r="H1366"/>
  <c r="C1367"/>
  <c r="D1367"/>
  <c r="H1367" s="1"/>
  <c r="C1368"/>
  <c r="D1368"/>
  <c r="H1368"/>
  <c r="C1369"/>
  <c r="D1369"/>
  <c r="H1369" s="1"/>
  <c r="C1371"/>
  <c r="D1371"/>
  <c r="H1371"/>
  <c r="C1372"/>
  <c r="D1372"/>
  <c r="H1372" s="1"/>
  <c r="C1373"/>
  <c r="D1373"/>
  <c r="H1373"/>
  <c r="C1374"/>
  <c r="D1374"/>
  <c r="H1374" s="1"/>
  <c r="C1375"/>
  <c r="D1375"/>
  <c r="H1375"/>
  <c r="C1376"/>
  <c r="D1376"/>
  <c r="H1376" s="1"/>
  <c r="C1378"/>
  <c r="D1378"/>
  <c r="H1378"/>
  <c r="C1379"/>
  <c r="D1379"/>
  <c r="H1379" s="1"/>
  <c r="C1380"/>
  <c r="D1380"/>
  <c r="H1380"/>
  <c r="C1381"/>
  <c r="D1381"/>
  <c r="H1381" s="1"/>
  <c r="C1382"/>
  <c r="D1382"/>
  <c r="H1382"/>
  <c r="C1383"/>
  <c r="D1383"/>
  <c r="H1383" s="1"/>
  <c r="C1386"/>
  <c r="D1386"/>
  <c r="H1386"/>
  <c r="C1387"/>
  <c r="D1387"/>
  <c r="H1387" s="1"/>
  <c r="C1388"/>
  <c r="D1388"/>
  <c r="H1388"/>
  <c r="C1390"/>
  <c r="D1390"/>
  <c r="H1390" s="1"/>
  <c r="C1391"/>
  <c r="D1391"/>
  <c r="H1391"/>
  <c r="C1392"/>
  <c r="D1392"/>
  <c r="H1392" s="1"/>
  <c r="C1393"/>
  <c r="D1393"/>
  <c r="H1393"/>
  <c r="C1395"/>
  <c r="D1395"/>
  <c r="H1395" s="1"/>
  <c r="C1396"/>
  <c r="D1396"/>
  <c r="H1396"/>
  <c r="C1397"/>
  <c r="D1397"/>
  <c r="H1397" s="1"/>
  <c r="C1398"/>
  <c r="D1398"/>
  <c r="H1398"/>
  <c r="C1399"/>
  <c r="D1399"/>
  <c r="H1399" s="1"/>
  <c r="C1400"/>
  <c r="D1400"/>
  <c r="H1400"/>
  <c r="C1401"/>
  <c r="D1401"/>
  <c r="H1401" s="1"/>
  <c r="C1403"/>
  <c r="D1403"/>
  <c r="H1403"/>
  <c r="C1404"/>
  <c r="D1404"/>
  <c r="H1404" s="1"/>
  <c r="C1405"/>
  <c r="D1405"/>
  <c r="H1405"/>
  <c r="C1406"/>
  <c r="D1406"/>
  <c r="H1406" s="1"/>
  <c r="C1407"/>
  <c r="D1407"/>
  <c r="H1407"/>
  <c r="C1408"/>
  <c r="D1408"/>
  <c r="H1408" s="1"/>
  <c r="C1411"/>
  <c r="D1411"/>
  <c r="H1411"/>
  <c r="C1412"/>
  <c r="D1412"/>
  <c r="H1412" s="1"/>
  <c r="C1414"/>
  <c r="D1414"/>
  <c r="H1414"/>
  <c r="C1415"/>
  <c r="D1415"/>
  <c r="H1415" s="1"/>
  <c r="C1416"/>
  <c r="D1416"/>
  <c r="H1416"/>
  <c r="C1418"/>
  <c r="D1418"/>
  <c r="H1418" s="1"/>
  <c r="C1419"/>
  <c r="D1419"/>
  <c r="H1419"/>
  <c r="C1420"/>
  <c r="D1420"/>
  <c r="H1420" s="1"/>
  <c r="C1421"/>
  <c r="D1421"/>
  <c r="H1421"/>
  <c r="C1422"/>
  <c r="D1422"/>
  <c r="H1422" s="1"/>
  <c r="C1423"/>
  <c r="D1423"/>
  <c r="H1423"/>
  <c r="C1426"/>
  <c r="D1426"/>
  <c r="H1426" s="1"/>
  <c r="C1427"/>
  <c r="D1427"/>
  <c r="H1427"/>
  <c r="C1428"/>
  <c r="D1428"/>
  <c r="H1428" s="1"/>
  <c r="C1429"/>
  <c r="D1429"/>
  <c r="H1429"/>
  <c r="C1430"/>
  <c r="D1430"/>
  <c r="H1430" s="1"/>
  <c r="C1431"/>
  <c r="D1431"/>
  <c r="H1431"/>
  <c r="C1432"/>
  <c r="D1432"/>
  <c r="H1432" s="1"/>
  <c r="C1433"/>
  <c r="D1433"/>
  <c r="H1433"/>
  <c r="C1434"/>
  <c r="D1434"/>
  <c r="H1434" s="1"/>
  <c r="C1435"/>
  <c r="D1435"/>
  <c r="H1435"/>
  <c r="A202" i="3"/>
  <c r="A203"/>
  <c r="A204"/>
  <c r="A205"/>
  <c r="A206"/>
  <c r="A207"/>
  <c r="A208"/>
  <c r="A209"/>
  <c r="A210"/>
  <c r="A211"/>
  <c r="A212"/>
  <c r="A213"/>
  <c r="A214"/>
  <c r="A215"/>
  <c r="A216"/>
  <c r="A217"/>
  <c r="A218"/>
  <c r="A219"/>
  <c r="A220"/>
  <c r="A221"/>
  <c r="A222"/>
  <c r="A223"/>
  <c r="A224"/>
  <c r="A225"/>
  <c r="A226"/>
  <c r="A227"/>
  <c r="A228"/>
  <c r="A229"/>
  <c r="A230"/>
  <c r="A231"/>
  <c r="A232"/>
  <c r="A233"/>
  <c r="A234"/>
  <c r="A235"/>
  <c r="A236"/>
  <c r="A238"/>
  <c r="A239"/>
  <c r="A240"/>
  <c r="A241"/>
  <c r="A242"/>
  <c r="A243"/>
  <c r="A244"/>
  <c r="A245"/>
  <c r="A246"/>
  <c r="A247"/>
  <c r="A248"/>
  <c r="A249"/>
  <c r="A250"/>
  <c r="A251"/>
  <c r="A252"/>
  <c r="A253"/>
  <c r="A254"/>
  <c r="A255"/>
  <c r="A256"/>
  <c r="A257"/>
  <c r="A258"/>
  <c r="A259"/>
  <c r="A260"/>
  <c r="A262"/>
  <c r="A263"/>
  <c r="A264"/>
  <c r="A266"/>
  <c r="A267"/>
  <c r="A268"/>
  <c r="A269"/>
  <c r="A271"/>
  <c r="A272"/>
  <c r="A273"/>
  <c r="A274"/>
  <c r="A275"/>
  <c r="A276"/>
  <c r="A277"/>
  <c r="A278"/>
  <c r="A279"/>
  <c r="A280"/>
  <c r="A281"/>
  <c r="A282"/>
  <c r="A283"/>
  <c r="A284"/>
  <c r="A285"/>
  <c r="A286"/>
  <c r="A287"/>
  <c r="A288"/>
  <c r="A289"/>
  <c r="A290"/>
  <c r="A291"/>
  <c r="A292"/>
  <c r="A293"/>
  <c r="A294"/>
  <c r="A295"/>
  <c r="A296"/>
  <c r="A297"/>
  <c r="A299"/>
  <c r="A301"/>
  <c r="A302"/>
  <c r="A303"/>
  <c r="A304"/>
  <c r="A305"/>
  <c r="A306"/>
  <c r="A307"/>
  <c r="A308"/>
  <c r="A309"/>
  <c r="A310"/>
  <c r="A311"/>
  <c r="A312"/>
  <c r="A313"/>
  <c r="A314"/>
  <c r="A316"/>
  <c r="A317"/>
  <c r="A318"/>
  <c r="A320"/>
  <c r="A321"/>
  <c r="F4"/>
  <c r="G4"/>
  <c r="E4" s="1"/>
  <c r="B4" s="1"/>
  <c r="G2"/>
  <c r="F5"/>
  <c r="E5" s="1"/>
  <c r="B5" s="1"/>
  <c r="G5"/>
  <c r="E6"/>
  <c r="G7"/>
  <c r="C902" i="37"/>
  <c r="C903"/>
  <c r="C904"/>
  <c r="C905"/>
  <c r="C906"/>
  <c r="C907"/>
  <c r="C908"/>
  <c r="C909"/>
  <c r="C913"/>
  <c r="C914"/>
  <c r="C915"/>
  <c r="C916"/>
  <c r="C918"/>
  <c r="C920"/>
  <c r="C921"/>
  <c r="C922"/>
  <c r="C925"/>
  <c r="C926"/>
  <c r="C927"/>
  <c r="C928"/>
  <c r="C930"/>
  <c r="C931"/>
  <c r="C932"/>
  <c r="C933"/>
  <c r="C934"/>
  <c r="C935"/>
  <c r="C936"/>
  <c r="C938"/>
  <c r="C939"/>
  <c r="C940"/>
  <c r="C941"/>
  <c r="C942"/>
  <c r="C943"/>
  <c r="C944"/>
  <c r="C945"/>
  <c r="C946"/>
  <c r="C948"/>
  <c r="C950"/>
  <c r="C951"/>
  <c r="C952"/>
  <c r="C953"/>
  <c r="C954"/>
  <c r="C955"/>
  <c r="C958"/>
  <c r="C959"/>
  <c r="C960"/>
  <c r="C961"/>
  <c r="C963"/>
  <c r="C964"/>
  <c r="C965"/>
  <c r="C966"/>
  <c r="C967"/>
  <c r="C968"/>
  <c r="C969"/>
  <c r="C971"/>
  <c r="C972"/>
  <c r="C973"/>
  <c r="C974"/>
  <c r="C977"/>
  <c r="C978"/>
  <c r="C980"/>
  <c r="C981"/>
  <c r="C982"/>
  <c r="C985"/>
  <c r="C986"/>
  <c r="C988"/>
  <c r="C989"/>
  <c r="C991"/>
  <c r="C992"/>
  <c r="C993"/>
  <c r="C994"/>
  <c r="C997"/>
  <c r="C998"/>
  <c r="C1000"/>
  <c r="C1001"/>
  <c r="C1004"/>
  <c r="C1005"/>
  <c r="C1007"/>
  <c r="C1008"/>
  <c r="C1010"/>
  <c r="C1011"/>
  <c r="C1012"/>
  <c r="C1013"/>
  <c r="C1015"/>
  <c r="C1016"/>
  <c r="C1017"/>
  <c r="C1021"/>
  <c r="C1022"/>
  <c r="C1023"/>
  <c r="C1024"/>
  <c r="C1028"/>
  <c r="C1029"/>
  <c r="C1030"/>
  <c r="C1032"/>
  <c r="C1033"/>
  <c r="C1034"/>
  <c r="C1035"/>
  <c r="C1036"/>
  <c r="C1037"/>
  <c r="C1039"/>
  <c r="C1042"/>
  <c r="C1043"/>
  <c r="C1044"/>
  <c r="C1045"/>
  <c r="C1047"/>
  <c r="C1048"/>
  <c r="C1049"/>
  <c r="C1050"/>
  <c r="C1051"/>
  <c r="C1052"/>
  <c r="C1053"/>
  <c r="C1055"/>
  <c r="C1056"/>
  <c r="C1057"/>
  <c r="C1058"/>
  <c r="C1060"/>
  <c r="C1061"/>
  <c r="C1062"/>
  <c r="C1063"/>
  <c r="C1065"/>
  <c r="C1066"/>
  <c r="C1068"/>
  <c r="C1069"/>
  <c r="C1070"/>
  <c r="C1071"/>
  <c r="C1073"/>
  <c r="C1076"/>
  <c r="C1077"/>
  <c r="C1079"/>
  <c r="C1082"/>
  <c r="C1085"/>
  <c r="C1087"/>
  <c r="C1089"/>
  <c r="C1091"/>
  <c r="C1093"/>
  <c r="C1097"/>
  <c r="C1098"/>
  <c r="C1099"/>
  <c r="C1100"/>
  <c r="C1101"/>
  <c r="C1103"/>
  <c r="C1104"/>
  <c r="C1105"/>
  <c r="C1106"/>
  <c r="C1107"/>
  <c r="C1109"/>
  <c r="C1110"/>
  <c r="C1111"/>
  <c r="C1112"/>
  <c r="C1113"/>
  <c r="C1114"/>
  <c r="C1115"/>
  <c r="C1116"/>
  <c r="C1118"/>
  <c r="C1119"/>
  <c r="C1120"/>
  <c r="C1121"/>
  <c r="C1122"/>
  <c r="C1123"/>
  <c r="C1128"/>
  <c r="C1129"/>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L2" i="3"/>
  <c r="C1484" i="37"/>
  <c r="D1484"/>
  <c r="C1485"/>
  <c r="D1485"/>
  <c r="C1486"/>
  <c r="D1486"/>
  <c r="C1489"/>
  <c r="D1489"/>
  <c r="C1490"/>
  <c r="D1490"/>
  <c r="C1491"/>
  <c r="D1491"/>
  <c r="C1492"/>
  <c r="D1492"/>
  <c r="C1493"/>
  <c r="D1493"/>
  <c r="C1495"/>
  <c r="D1495"/>
  <c r="C1496"/>
  <c r="D1496"/>
  <c r="C1497"/>
  <c r="D1497"/>
  <c r="C1498"/>
  <c r="D1498"/>
  <c r="C1499"/>
  <c r="D1499"/>
  <c r="C1500"/>
  <c r="D1500"/>
  <c r="C1501"/>
  <c r="D1501"/>
  <c r="C1502"/>
  <c r="D1502"/>
  <c r="C1504"/>
  <c r="D1504"/>
  <c r="C1505"/>
  <c r="D1505"/>
  <c r="C1506"/>
  <c r="D1506"/>
  <c r="C1507"/>
  <c r="D1507"/>
  <c r="C1508"/>
  <c r="D1508"/>
  <c r="C1510"/>
  <c r="D1510"/>
  <c r="C1511"/>
  <c r="D1511"/>
  <c r="C1512"/>
  <c r="D1512"/>
  <c r="C1513"/>
  <c r="D1513"/>
  <c r="C1514"/>
  <c r="D1514"/>
  <c r="C1516"/>
  <c r="D1516"/>
  <c r="C1517"/>
  <c r="D1517"/>
  <c r="C1518"/>
  <c r="D1518"/>
  <c r="C1520"/>
  <c r="D1520"/>
  <c r="C1521"/>
  <c r="D1521"/>
  <c r="C1522"/>
  <c r="D1522"/>
  <c r="C1523"/>
  <c r="D1523"/>
  <c r="C1524"/>
  <c r="H1524" s="1"/>
  <c r="D1524"/>
  <c r="C1525"/>
  <c r="D1525"/>
  <c r="C1527"/>
  <c r="D1527"/>
  <c r="C1528"/>
  <c r="D1528"/>
  <c r="C1529"/>
  <c r="D1529"/>
  <c r="C1531"/>
  <c r="D1531"/>
  <c r="C1532"/>
  <c r="D1532"/>
  <c r="C1533"/>
  <c r="D1533"/>
  <c r="C1534"/>
  <c r="D1534"/>
  <c r="C1535"/>
  <c r="D1535"/>
  <c r="C1536"/>
  <c r="D1536"/>
  <c r="C1538"/>
  <c r="D1538"/>
  <c r="C1539"/>
  <c r="D1539"/>
  <c r="C1540"/>
  <c r="D1540"/>
  <c r="C1543"/>
  <c r="D1543"/>
  <c r="C1544"/>
  <c r="D1544"/>
  <c r="C1545"/>
  <c r="D1545"/>
  <c r="C1546"/>
  <c r="D1546"/>
  <c r="C1548"/>
  <c r="D1548"/>
  <c r="C1549"/>
  <c r="D1549"/>
  <c r="C1550"/>
  <c r="D1550"/>
  <c r="C1551"/>
  <c r="D1551"/>
  <c r="C1552"/>
  <c r="D1552"/>
  <c r="C1555"/>
  <c r="D1555"/>
  <c r="C1556"/>
  <c r="D1556"/>
  <c r="C1557"/>
  <c r="D1557"/>
  <c r="C1558"/>
  <c r="D1558"/>
  <c r="C1559"/>
  <c r="D1559"/>
  <c r="C1560"/>
  <c r="D1560"/>
  <c r="C1561"/>
  <c r="D1561"/>
  <c r="C1562"/>
  <c r="D1562"/>
  <c r="C1563"/>
  <c r="D1563"/>
  <c r="C1564"/>
  <c r="D1564"/>
  <c r="C1565"/>
  <c r="D1565"/>
  <c r="C1566"/>
  <c r="D1566"/>
  <c r="C1567"/>
  <c r="D1567"/>
  <c r="C1568"/>
  <c r="D1568"/>
  <c r="C1569"/>
  <c r="D1569"/>
  <c r="C1570"/>
  <c r="D1570"/>
  <c r="C1571"/>
  <c r="D1571"/>
  <c r="C1573"/>
  <c r="D1573"/>
  <c r="C1574"/>
  <c r="D1574"/>
  <c r="C1575"/>
  <c r="D1575"/>
  <c r="C1576"/>
  <c r="D1576"/>
  <c r="C1577"/>
  <c r="D1577"/>
  <c r="C1578"/>
  <c r="D1578"/>
  <c r="C1579"/>
  <c r="D1579"/>
  <c r="C1580"/>
  <c r="D1580"/>
  <c r="C1581"/>
  <c r="D1581"/>
  <c r="C1582"/>
  <c r="D1582"/>
  <c r="C1583"/>
  <c r="D1583"/>
  <c r="C1586"/>
  <c r="D1586"/>
  <c r="C1587"/>
  <c r="D1587"/>
  <c r="C1588"/>
  <c r="D1588"/>
  <c r="C1589"/>
  <c r="D1589"/>
  <c r="C1590"/>
  <c r="D1590"/>
  <c r="C1591"/>
  <c r="D1591"/>
  <c r="C1593"/>
  <c r="D1593"/>
  <c r="C1594"/>
  <c r="D1594"/>
  <c r="C1595"/>
  <c r="D1595"/>
  <c r="C1596"/>
  <c r="D1596"/>
  <c r="C1597"/>
  <c r="D1597"/>
  <c r="C1598"/>
  <c r="D1598"/>
  <c r="C1599"/>
  <c r="D1599"/>
  <c r="C1602"/>
  <c r="D1602"/>
  <c r="C1603"/>
  <c r="D1603"/>
  <c r="C1604"/>
  <c r="D1604"/>
  <c r="C1605"/>
  <c r="D1605"/>
  <c r="C1606"/>
  <c r="D1606"/>
  <c r="C1607"/>
  <c r="D1607"/>
  <c r="C1609"/>
  <c r="D1609"/>
  <c r="C1610"/>
  <c r="D1610"/>
  <c r="C1611"/>
  <c r="D1611"/>
  <c r="C1613"/>
  <c r="D1613"/>
  <c r="C1614"/>
  <c r="D1614"/>
  <c r="C1615"/>
  <c r="D1615"/>
  <c r="C1616"/>
  <c r="D1616"/>
  <c r="C1617"/>
  <c r="D1617"/>
  <c r="C1618"/>
  <c r="D1618"/>
  <c r="C1619"/>
  <c r="D1619"/>
  <c r="C1620"/>
  <c r="D1620"/>
  <c r="C1621"/>
  <c r="D1621"/>
  <c r="C1622"/>
  <c r="D1622"/>
  <c r="C1624"/>
  <c r="D1624"/>
  <c r="C1625"/>
  <c r="D1625"/>
  <c r="C1629"/>
  <c r="D1629"/>
  <c r="C1630"/>
  <c r="D1630"/>
  <c r="C1631"/>
  <c r="D1631"/>
  <c r="C1632"/>
  <c r="D1632"/>
  <c r="C1633"/>
  <c r="D1633"/>
  <c r="C1634"/>
  <c r="D1634"/>
  <c r="C1635"/>
  <c r="D1635"/>
  <c r="C1636"/>
  <c r="D1636"/>
  <c r="C1637"/>
  <c r="D1637"/>
  <c r="C1640"/>
  <c r="D1640"/>
  <c r="C1641"/>
  <c r="D1641"/>
  <c r="C1642"/>
  <c r="D1642"/>
  <c r="C1643"/>
  <c r="D1643"/>
  <c r="C1644"/>
  <c r="D1644"/>
  <c r="C1645"/>
  <c r="D1645"/>
  <c r="C1647"/>
  <c r="D1647"/>
  <c r="C1648"/>
  <c r="D1648"/>
  <c r="C1649"/>
  <c r="D1649"/>
  <c r="C1650"/>
  <c r="D1650"/>
  <c r="C1651"/>
  <c r="D1651"/>
  <c r="C1652"/>
  <c r="D1652"/>
  <c r="C1653"/>
  <c r="D1653"/>
  <c r="C1656"/>
  <c r="D1656"/>
  <c r="C1657"/>
  <c r="D1657"/>
  <c r="C1658"/>
  <c r="D1658"/>
  <c r="C1659"/>
  <c r="D1659"/>
  <c r="C1660"/>
  <c r="D1660"/>
  <c r="C1661"/>
  <c r="D1661"/>
  <c r="C1662"/>
  <c r="D1662"/>
  <c r="C1663"/>
  <c r="D1663"/>
  <c r="C1664"/>
  <c r="D1664"/>
  <c r="C1665"/>
  <c r="D1665"/>
  <c r="C1666"/>
  <c r="D1666"/>
  <c r="C1667"/>
  <c r="D1667"/>
  <c r="C1668"/>
  <c r="D1668"/>
  <c r="C1669"/>
  <c r="D1669"/>
  <c r="C1670"/>
  <c r="D1670"/>
  <c r="C1671"/>
  <c r="D1671"/>
  <c r="C1673"/>
  <c r="D1673"/>
  <c r="C1674"/>
  <c r="D1674"/>
  <c r="C1675"/>
  <c r="D1675"/>
  <c r="C1676"/>
  <c r="D1676"/>
  <c r="C1677"/>
  <c r="D1677"/>
  <c r="C1678"/>
  <c r="D1678"/>
  <c r="C1679"/>
  <c r="D1679"/>
  <c r="C1680"/>
  <c r="D1680"/>
  <c r="C1681"/>
  <c r="D1681"/>
  <c r="C1683"/>
  <c r="D1683"/>
  <c r="C1684"/>
  <c r="D1684"/>
  <c r="C1688"/>
  <c r="D1688"/>
  <c r="C1689"/>
  <c r="D1689"/>
  <c r="C1691"/>
  <c r="D1691"/>
  <c r="C1692"/>
  <c r="D1692"/>
  <c r="C1693"/>
  <c r="D1693"/>
  <c r="C1756"/>
  <c r="C1758"/>
  <c r="C1760"/>
  <c r="C1761"/>
  <c r="C1762"/>
  <c r="C1763"/>
  <c r="C1764"/>
  <c r="C1765"/>
  <c r="C1766"/>
  <c r="C1767"/>
  <c r="C1769"/>
  <c r="C1770"/>
  <c r="C1771"/>
  <c r="C1772"/>
  <c r="C1773"/>
  <c r="C1775"/>
  <c r="C1777"/>
  <c r="C1778"/>
  <c r="C1779"/>
  <c r="C1780"/>
  <c r="C1781"/>
  <c r="C1782"/>
  <c r="C1783"/>
  <c r="C1784"/>
  <c r="C1786"/>
  <c r="C1787"/>
  <c r="C1788"/>
  <c r="C1789"/>
  <c r="C1790"/>
  <c r="C1794"/>
  <c r="C1795"/>
  <c r="C1796"/>
  <c r="C1797"/>
  <c r="C1800"/>
  <c r="C1801"/>
  <c r="C1802"/>
  <c r="C1803"/>
  <c r="C1805"/>
  <c r="C1806"/>
  <c r="C1807"/>
  <c r="C1808"/>
  <c r="C1810"/>
  <c r="C1811"/>
  <c r="C1812"/>
  <c r="C1813"/>
  <c r="C1815"/>
  <c r="C1816"/>
  <c r="C1817"/>
  <c r="C1818"/>
  <c r="C1820"/>
  <c r="C1821"/>
  <c r="C1822"/>
  <c r="C1823"/>
  <c r="C1825"/>
  <c r="C1826"/>
  <c r="C1827"/>
  <c r="C1828"/>
  <c r="C1830"/>
  <c r="C1831"/>
  <c r="C1832"/>
  <c r="C1833"/>
  <c r="C1835"/>
  <c r="C1836"/>
  <c r="C1837"/>
  <c r="C1838"/>
  <c r="C1851"/>
  <c r="D1851"/>
  <c r="C1852"/>
  <c r="D1852"/>
  <c r="C1853"/>
  <c r="D1853"/>
  <c r="C1854"/>
  <c r="D1854"/>
  <c r="C1855"/>
  <c r="D1855"/>
  <c r="C1856"/>
  <c r="D1856"/>
  <c r="C1858"/>
  <c r="D1858"/>
  <c r="C1859"/>
  <c r="D1859"/>
  <c r="C1860"/>
  <c r="D1860"/>
  <c r="C1861"/>
  <c r="D1861"/>
  <c r="C1862"/>
  <c r="D1862"/>
  <c r="C1863"/>
  <c r="D1863"/>
  <c r="C1864"/>
  <c r="D1864"/>
  <c r="C1865"/>
  <c r="D1865"/>
  <c r="C1866"/>
  <c r="D1866"/>
  <c r="C1869"/>
  <c r="D1869"/>
  <c r="C1871"/>
  <c r="D1871"/>
  <c r="C1872"/>
  <c r="D1872"/>
  <c r="C1873"/>
  <c r="D1873"/>
  <c r="C1874"/>
  <c r="D1874"/>
  <c r="C1875"/>
  <c r="D1875"/>
  <c r="C1878"/>
  <c r="D1878"/>
  <c r="C1879"/>
  <c r="D1879"/>
  <c r="C1880"/>
  <c r="D1880"/>
  <c r="C1881"/>
  <c r="D1881"/>
  <c r="C1882"/>
  <c r="D1882"/>
  <c r="C1883"/>
  <c r="D1883"/>
  <c r="C1884"/>
  <c r="D1884"/>
  <c r="C1885"/>
  <c r="D1885"/>
  <c r="C1886"/>
  <c r="D1886"/>
  <c r="C1887"/>
  <c r="D1887"/>
  <c r="C1888"/>
  <c r="D1888"/>
  <c r="C1889"/>
  <c r="D1889"/>
  <c r="C1891"/>
  <c r="D1891"/>
  <c r="C1892"/>
  <c r="D1892"/>
  <c r="C1893"/>
  <c r="D1893"/>
  <c r="C1894"/>
  <c r="D1894"/>
  <c r="C1895"/>
  <c r="D1895"/>
  <c r="C1896"/>
  <c r="D1896"/>
  <c r="C1897"/>
  <c r="D1897"/>
  <c r="C1898"/>
  <c r="D1898"/>
  <c r="C1899"/>
  <c r="D1899"/>
  <c r="C1900"/>
  <c r="D1900"/>
  <c r="C1901"/>
  <c r="D1901"/>
  <c r="C1902"/>
  <c r="D1902"/>
  <c r="C1903"/>
  <c r="D1903"/>
  <c r="C1904"/>
  <c r="D1904"/>
  <c r="C1905"/>
  <c r="D1905"/>
  <c r="C1906"/>
  <c r="D1906"/>
  <c r="C1907"/>
  <c r="D1907"/>
  <c r="C1908"/>
  <c r="D1908"/>
  <c r="C1909"/>
  <c r="D1909"/>
  <c r="C1910"/>
  <c r="D1910"/>
  <c r="C1911"/>
  <c r="D1911"/>
  <c r="C1912"/>
  <c r="D1912"/>
  <c r="C1913"/>
  <c r="D1913"/>
  <c r="C1914"/>
  <c r="D1914"/>
  <c r="C1915"/>
  <c r="D1915"/>
  <c r="C1916"/>
  <c r="D1916"/>
  <c r="C1917"/>
  <c r="D1917"/>
  <c r="C1918"/>
  <c r="D1918"/>
  <c r="C1919"/>
  <c r="D1919"/>
  <c r="C1920"/>
  <c r="D1920"/>
  <c r="C1921"/>
  <c r="D1921"/>
  <c r="C1922"/>
  <c r="D1922"/>
  <c r="J7" i="3"/>
  <c r="L7"/>
  <c r="F8"/>
  <c r="H8"/>
  <c r="J8"/>
  <c r="L8"/>
  <c r="F9"/>
  <c r="G9"/>
  <c r="H9"/>
  <c r="J9"/>
  <c r="L9"/>
  <c r="F10"/>
  <c r="G10"/>
  <c r="H10"/>
  <c r="J10"/>
  <c r="L10"/>
  <c r="F11"/>
  <c r="G11"/>
  <c r="H11"/>
  <c r="J11"/>
  <c r="L11"/>
  <c r="F12"/>
  <c r="G12"/>
  <c r="H12"/>
  <c r="J12"/>
  <c r="L12"/>
  <c r="F13"/>
  <c r="G13"/>
  <c r="H13"/>
  <c r="J13"/>
  <c r="L13"/>
  <c r="F14"/>
  <c r="H14"/>
  <c r="P2"/>
  <c r="N14"/>
  <c r="J14"/>
  <c r="L14"/>
  <c r="F15"/>
  <c r="G15"/>
  <c r="H15"/>
  <c r="J15"/>
  <c r="L15"/>
  <c r="F239"/>
  <c r="G239"/>
  <c r="E239"/>
  <c r="F240"/>
  <c r="G240"/>
  <c r="E240" s="1"/>
  <c r="F241"/>
  <c r="G241"/>
  <c r="E241"/>
  <c r="H1484" i="37"/>
  <c r="H1485"/>
  <c r="H1486"/>
  <c r="H1489"/>
  <c r="H1490"/>
  <c r="H1491"/>
  <c r="H1492"/>
  <c r="H1493"/>
  <c r="H1495"/>
  <c r="H1496"/>
  <c r="H1497"/>
  <c r="H1498"/>
  <c r="H1499"/>
  <c r="H1500"/>
  <c r="H1501"/>
  <c r="H1502"/>
  <c r="H1504"/>
  <c r="H1505"/>
  <c r="H1506"/>
  <c r="H1507"/>
  <c r="H1508"/>
  <c r="H1510"/>
  <c r="H1511"/>
  <c r="H1512"/>
  <c r="H1513"/>
  <c r="H1514"/>
  <c r="H1516"/>
  <c r="H1517"/>
  <c r="H1518"/>
  <c r="H1520"/>
  <c r="H1521"/>
  <c r="H1522"/>
  <c r="H1523"/>
  <c r="H1525"/>
  <c r="H1527"/>
  <c r="H1528"/>
  <c r="H1529"/>
  <c r="H1531"/>
  <c r="H1532"/>
  <c r="H1533"/>
  <c r="H1534"/>
  <c r="H1535"/>
  <c r="H1536"/>
  <c r="H1538"/>
  <c r="H1539"/>
  <c r="H1540"/>
  <c r="H1543"/>
  <c r="H1544"/>
  <c r="H1545"/>
  <c r="H1546"/>
  <c r="H1548"/>
  <c r="H1549"/>
  <c r="H1550"/>
  <c r="H1551"/>
  <c r="H1552"/>
  <c r="H1555"/>
  <c r="H1556"/>
  <c r="H1557"/>
  <c r="H1558"/>
  <c r="H1559"/>
  <c r="H1560"/>
  <c r="H1561"/>
  <c r="H1562"/>
  <c r="H1563"/>
  <c r="H1564"/>
  <c r="H1565"/>
  <c r="H1566"/>
  <c r="H1567"/>
  <c r="H1568"/>
  <c r="H1569"/>
  <c r="H1570"/>
  <c r="H1571"/>
  <c r="H1573"/>
  <c r="H1574"/>
  <c r="H1575"/>
  <c r="H1576"/>
  <c r="H1577"/>
  <c r="H1578"/>
  <c r="H1579"/>
  <c r="H1580"/>
  <c r="H1581"/>
  <c r="H1582"/>
  <c r="H1583"/>
  <c r="H1586"/>
  <c r="H1587"/>
  <c r="H1588"/>
  <c r="H1589"/>
  <c r="H1590"/>
  <c r="H1591"/>
  <c r="H1593"/>
  <c r="H1594"/>
  <c r="H1595"/>
  <c r="H1596"/>
  <c r="H1597"/>
  <c r="H1598"/>
  <c r="H1599"/>
  <c r="H1602"/>
  <c r="H1603"/>
  <c r="H1604"/>
  <c r="H1605"/>
  <c r="H1606"/>
  <c r="H1607"/>
  <c r="H1609"/>
  <c r="H1610"/>
  <c r="H1611"/>
  <c r="H1613"/>
  <c r="H1614"/>
  <c r="H1615"/>
  <c r="H1616"/>
  <c r="H1617"/>
  <c r="H1618"/>
  <c r="H1619"/>
  <c r="H1620"/>
  <c r="H1621"/>
  <c r="H1622"/>
  <c r="H1624"/>
  <c r="H1625"/>
  <c r="H1629"/>
  <c r="H1630"/>
  <c r="H1631"/>
  <c r="H1632"/>
  <c r="H1633"/>
  <c r="H1634"/>
  <c r="H1635"/>
  <c r="H1636"/>
  <c r="H1637"/>
  <c r="H1640"/>
  <c r="H1641"/>
  <c r="H1642"/>
  <c r="H1643"/>
  <c r="H1644"/>
  <c r="H1645"/>
  <c r="H1647"/>
  <c r="H1648"/>
  <c r="H1649"/>
  <c r="H1650"/>
  <c r="H1651"/>
  <c r="H1652"/>
  <c r="H1653"/>
  <c r="H1656"/>
  <c r="H1657"/>
  <c r="H1658"/>
  <c r="H1659"/>
  <c r="H1660"/>
  <c r="H1661"/>
  <c r="H1662"/>
  <c r="H1663"/>
  <c r="H1664"/>
  <c r="H1665"/>
  <c r="H1666"/>
  <c r="H1667"/>
  <c r="H1668"/>
  <c r="H1669"/>
  <c r="H1670"/>
  <c r="H1671"/>
  <c r="H1673"/>
  <c r="H1674"/>
  <c r="H1675"/>
  <c r="H1676"/>
  <c r="H1677"/>
  <c r="H1678"/>
  <c r="H1679"/>
  <c r="H1680"/>
  <c r="H1681"/>
  <c r="H1683"/>
  <c r="H1684"/>
  <c r="H1688"/>
  <c r="H1689"/>
  <c r="H1691"/>
  <c r="H1692"/>
  <c r="H1693"/>
  <c r="C1695"/>
  <c r="D1695"/>
  <c r="H1695"/>
  <c r="C1696"/>
  <c r="D1696"/>
  <c r="H1696" s="1"/>
  <c r="C1697"/>
  <c r="D1697"/>
  <c r="H1697"/>
  <c r="C1699"/>
  <c r="D1699"/>
  <c r="H1699" s="1"/>
  <c r="C1700"/>
  <c r="D1700"/>
  <c r="H1700"/>
  <c r="C1701"/>
  <c r="D1701"/>
  <c r="H1701" s="1"/>
  <c r="C1702"/>
  <c r="D1702"/>
  <c r="H1702"/>
  <c r="C1703"/>
  <c r="D1703"/>
  <c r="H1703" s="1"/>
  <c r="C1704"/>
  <c r="D1704"/>
  <c r="H1704"/>
  <c r="C1705"/>
  <c r="D1705"/>
  <c r="H1705" s="1"/>
  <c r="C1707"/>
  <c r="D1707"/>
  <c r="H1707"/>
  <c r="C1708"/>
  <c r="D1708"/>
  <c r="H1708" s="1"/>
  <c r="C1709"/>
  <c r="D1709"/>
  <c r="H1709"/>
  <c r="C1710"/>
  <c r="D1710"/>
  <c r="H1710" s="1"/>
  <c r="C1711"/>
  <c r="D1711"/>
  <c r="H1711"/>
  <c r="C1712"/>
  <c r="D1712"/>
  <c r="H1712" s="1"/>
  <c r="C1713"/>
  <c r="D1713"/>
  <c r="H1713"/>
  <c r="C1714"/>
  <c r="D1714"/>
  <c r="H1714" s="1"/>
  <c r="C1715"/>
  <c r="D1715"/>
  <c r="H1715"/>
  <c r="C1716"/>
  <c r="D1716"/>
  <c r="H1716" s="1"/>
  <c r="C1717"/>
  <c r="D1717"/>
  <c r="H1717"/>
  <c r="C1718"/>
  <c r="D1718"/>
  <c r="H1718" s="1"/>
  <c r="C1719"/>
  <c r="D1719"/>
  <c r="H1719"/>
  <c r="C1720"/>
  <c r="D1720"/>
  <c r="H1720" s="1"/>
  <c r="C1721"/>
  <c r="D1721"/>
  <c r="H1721"/>
  <c r="C1722"/>
  <c r="D1722"/>
  <c r="H1722" s="1"/>
  <c r="C1723"/>
  <c r="D1723"/>
  <c r="H1723"/>
  <c r="C1724"/>
  <c r="D1724"/>
  <c r="H1724" s="1"/>
  <c r="C1725"/>
  <c r="D1725"/>
  <c r="H1725"/>
  <c r="C1726"/>
  <c r="D1726"/>
  <c r="H1726" s="1"/>
  <c r="C1727"/>
  <c r="D1727"/>
  <c r="H1727"/>
  <c r="C1728"/>
  <c r="D1728"/>
  <c r="H1728" s="1"/>
  <c r="C1729"/>
  <c r="D1729"/>
  <c r="H1729"/>
  <c r="C1730"/>
  <c r="D1730"/>
  <c r="H1730" s="1"/>
  <c r="C1731"/>
  <c r="D1731"/>
  <c r="H1731"/>
  <c r="C1732"/>
  <c r="D1732"/>
  <c r="H1732" s="1"/>
  <c r="C1733"/>
  <c r="D1733"/>
  <c r="H1733"/>
  <c r="C1734"/>
  <c r="D1734"/>
  <c r="H1734" s="1"/>
  <c r="C1735"/>
  <c r="D1735"/>
  <c r="H1735"/>
  <c r="C1736"/>
  <c r="D1736"/>
  <c r="H1736" s="1"/>
  <c r="C1737"/>
  <c r="D1737"/>
  <c r="H1737"/>
  <c r="C1738"/>
  <c r="D1738"/>
  <c r="H1738" s="1"/>
  <c r="C1739"/>
  <c r="D1739"/>
  <c r="H1739"/>
  <c r="C1740"/>
  <c r="D1740"/>
  <c r="H1740" s="1"/>
  <c r="C1741"/>
  <c r="D1741"/>
  <c r="H1741"/>
  <c r="C1743"/>
  <c r="D1743"/>
  <c r="H1743" s="1"/>
  <c r="C1744"/>
  <c r="D1744"/>
  <c r="H1744"/>
  <c r="C1745"/>
  <c r="D1745"/>
  <c r="H1745" s="1"/>
  <c r="C1746"/>
  <c r="D1746"/>
  <c r="H1746"/>
  <c r="C1747"/>
  <c r="D1747"/>
  <c r="H1747" s="1"/>
  <c r="C1749"/>
  <c r="D1749"/>
  <c r="H1749"/>
  <c r="C1751"/>
  <c r="D1751"/>
  <c r="H1751" s="1"/>
  <c r="C1752"/>
  <c r="D1752"/>
  <c r="H1752"/>
  <c r="C1753"/>
  <c r="D1753"/>
  <c r="H1753" s="1"/>
  <c r="F244" i="3"/>
  <c r="G244"/>
  <c r="E244"/>
  <c r="F245"/>
  <c r="G245"/>
  <c r="E245" s="1"/>
  <c r="B245" s="1"/>
  <c r="F246"/>
  <c r="G246"/>
  <c r="E246" s="1"/>
  <c r="B246" s="1"/>
  <c r="F247"/>
  <c r="G247"/>
  <c r="E247"/>
  <c r="B247" s="1"/>
  <c r="F248"/>
  <c r="G248"/>
  <c r="E248"/>
  <c r="F249"/>
  <c r="G249"/>
  <c r="E249" s="1"/>
  <c r="B249" s="1"/>
  <c r="F250"/>
  <c r="G250"/>
  <c r="E250" s="1"/>
  <c r="B250" s="1"/>
  <c r="F251"/>
  <c r="G251"/>
  <c r="E251"/>
  <c r="B251" s="1"/>
  <c r="F252"/>
  <c r="G252"/>
  <c r="E252"/>
  <c r="F253"/>
  <c r="G253"/>
  <c r="E253" s="1"/>
  <c r="B253" s="1"/>
  <c r="F254"/>
  <c r="G254"/>
  <c r="E254" s="1"/>
  <c r="B254" s="1"/>
  <c r="F255"/>
  <c r="G255"/>
  <c r="E255"/>
  <c r="B255" s="1"/>
  <c r="F256"/>
  <c r="G256"/>
  <c r="E256"/>
  <c r="F257"/>
  <c r="E257"/>
  <c r="F258"/>
  <c r="G258"/>
  <c r="E258" s="1"/>
  <c r="B258" s="1"/>
  <c r="F259"/>
  <c r="G259"/>
  <c r="E259" s="1"/>
  <c r="F260"/>
  <c r="G260"/>
  <c r="E260"/>
  <c r="H1756" i="37"/>
  <c r="H1758"/>
  <c r="H1760"/>
  <c r="H1761"/>
  <c r="H1762"/>
  <c r="H1763"/>
  <c r="H1764"/>
  <c r="H1765"/>
  <c r="H1766"/>
  <c r="H1767"/>
  <c r="H1769"/>
  <c r="H1770"/>
  <c r="H1771"/>
  <c r="H1772"/>
  <c r="H1773"/>
  <c r="H1775"/>
  <c r="H1777"/>
  <c r="H1778"/>
  <c r="H1779"/>
  <c r="H1780"/>
  <c r="H1781"/>
  <c r="H1782"/>
  <c r="H1783"/>
  <c r="H1784"/>
  <c r="H1786"/>
  <c r="H1787"/>
  <c r="H1788"/>
  <c r="H1789"/>
  <c r="H1790"/>
  <c r="H1794"/>
  <c r="H1795"/>
  <c r="H1796"/>
  <c r="H1797"/>
  <c r="H1800"/>
  <c r="H1801"/>
  <c r="H1802"/>
  <c r="H1803"/>
  <c r="H1805"/>
  <c r="H1806"/>
  <c r="H1807"/>
  <c r="H1808"/>
  <c r="H1810"/>
  <c r="H1811"/>
  <c r="H1812"/>
  <c r="H1813"/>
  <c r="H1815"/>
  <c r="H1816"/>
  <c r="H1817"/>
  <c r="H1818"/>
  <c r="H1820"/>
  <c r="H1821"/>
  <c r="H1822"/>
  <c r="H1823"/>
  <c r="H1825"/>
  <c r="H1826"/>
  <c r="H1827"/>
  <c r="H1828"/>
  <c r="H1830"/>
  <c r="H1831"/>
  <c r="H1832"/>
  <c r="H1833"/>
  <c r="H1835"/>
  <c r="H1836"/>
  <c r="H1837"/>
  <c r="H1838"/>
  <c r="C1840"/>
  <c r="H1840" s="1"/>
  <c r="C1841"/>
  <c r="H1841" s="1"/>
  <c r="C1842"/>
  <c r="H1842" s="1"/>
  <c r="C1843"/>
  <c r="H1843" s="1"/>
  <c r="C1844"/>
  <c r="H1844" s="1"/>
  <c r="C1846"/>
  <c r="H1846" s="1"/>
  <c r="C1847"/>
  <c r="H1847" s="1"/>
  <c r="C1848"/>
  <c r="H1848" s="1"/>
  <c r="C1849"/>
  <c r="H1849" s="1"/>
  <c r="C1440"/>
  <c r="D1440"/>
  <c r="H1440"/>
  <c r="C1441"/>
  <c r="D1441"/>
  <c r="H1441" s="1"/>
  <c r="C1442"/>
  <c r="D1442"/>
  <c r="H1442"/>
  <c r="C1443"/>
  <c r="D1443"/>
  <c r="H1443" s="1"/>
  <c r="C1444"/>
  <c r="D1444"/>
  <c r="H1444"/>
  <c r="C1445"/>
  <c r="D1445"/>
  <c r="H1445" s="1"/>
  <c r="C1447"/>
  <c r="D1447"/>
  <c r="H1447"/>
  <c r="C1448"/>
  <c r="D1448"/>
  <c r="H1448" s="1"/>
  <c r="C1449"/>
  <c r="D1449"/>
  <c r="H1449"/>
  <c r="C1450"/>
  <c r="D1450"/>
  <c r="H1450" s="1"/>
  <c r="C1451"/>
  <c r="D1451"/>
  <c r="H1451"/>
  <c r="C1452"/>
  <c r="D1452"/>
  <c r="H1452" s="1"/>
  <c r="C1453"/>
  <c r="D1453"/>
  <c r="H1453"/>
  <c r="C1456"/>
  <c r="D1456"/>
  <c r="H1456" s="1"/>
  <c r="C1457"/>
  <c r="D1457"/>
  <c r="H1457"/>
  <c r="C1458"/>
  <c r="D1458"/>
  <c r="H1458" s="1"/>
  <c r="C1459"/>
  <c r="D1459"/>
  <c r="H1459"/>
  <c r="C1460"/>
  <c r="D1460"/>
  <c r="H1460" s="1"/>
  <c r="C1461"/>
  <c r="D1461"/>
  <c r="H1461"/>
  <c r="C1463"/>
  <c r="D1463"/>
  <c r="H1463" s="1"/>
  <c r="C1464"/>
  <c r="D1464"/>
  <c r="H1464"/>
  <c r="C1465"/>
  <c r="D1465"/>
  <c r="H1465" s="1"/>
  <c r="C1466"/>
  <c r="D1466"/>
  <c r="H1466"/>
  <c r="C1467"/>
  <c r="D1467"/>
  <c r="H1467" s="1"/>
  <c r="C1468"/>
  <c r="D1468"/>
  <c r="H1468"/>
  <c r="C1469"/>
  <c r="D1469"/>
  <c r="H1469" s="1"/>
  <c r="C1472"/>
  <c r="D1472"/>
  <c r="H1472"/>
  <c r="C1473"/>
  <c r="D1473"/>
  <c r="H1473" s="1"/>
  <c r="C1474"/>
  <c r="D1474"/>
  <c r="H1474"/>
  <c r="C1475"/>
  <c r="D1475"/>
  <c r="H1475" s="1"/>
  <c r="C1477"/>
  <c r="D1477"/>
  <c r="H1477"/>
  <c r="C1478"/>
  <c r="D1478"/>
  <c r="H1478" s="1"/>
  <c r="C1479"/>
  <c r="D1479"/>
  <c r="H1479"/>
  <c r="C1480"/>
  <c r="D1480"/>
  <c r="H1480" s="1"/>
  <c r="B1440"/>
  <c r="G1440" s="1"/>
  <c r="I1440" s="1"/>
  <c r="B1441"/>
  <c r="G1441"/>
  <c r="B1442"/>
  <c r="G1442"/>
  <c r="I1442" s="1"/>
  <c r="B1443"/>
  <c r="G1443" s="1"/>
  <c r="I1443" s="1"/>
  <c r="B1444"/>
  <c r="G1444"/>
  <c r="I1444" s="1"/>
  <c r="B1445"/>
  <c r="G1445" s="1"/>
  <c r="I1445" s="1"/>
  <c r="B1447"/>
  <c r="G1447"/>
  <c r="I1447" s="1"/>
  <c r="B1448"/>
  <c r="G1448" s="1"/>
  <c r="I1448" s="1"/>
  <c r="B1449"/>
  <c r="G1449"/>
  <c r="I1449" s="1"/>
  <c r="B1450"/>
  <c r="G1450" s="1"/>
  <c r="I1450" s="1"/>
  <c r="B1451"/>
  <c r="G1451"/>
  <c r="I1451" s="1"/>
  <c r="B1452"/>
  <c r="G1452" s="1"/>
  <c r="I1452" s="1"/>
  <c r="B1453"/>
  <c r="G1453"/>
  <c r="I1453" s="1"/>
  <c r="B1456"/>
  <c r="G1456" s="1"/>
  <c r="I1456" s="1"/>
  <c r="B1457"/>
  <c r="G1457"/>
  <c r="B1458"/>
  <c r="G1458"/>
  <c r="I1458" s="1"/>
  <c r="B1459"/>
  <c r="G1459" s="1"/>
  <c r="I1459" s="1"/>
  <c r="B1460"/>
  <c r="G1460"/>
  <c r="I1460" s="1"/>
  <c r="B1461"/>
  <c r="G1461" s="1"/>
  <c r="I1461" s="1"/>
  <c r="B1463"/>
  <c r="G1463"/>
  <c r="I1463" s="1"/>
  <c r="B1464"/>
  <c r="G1464" s="1"/>
  <c r="I1464" s="1"/>
  <c r="B1465"/>
  <c r="G1465"/>
  <c r="I1465" s="1"/>
  <c r="B1466"/>
  <c r="G1466" s="1"/>
  <c r="I1466" s="1"/>
  <c r="B1467"/>
  <c r="G1467"/>
  <c r="I1467" s="1"/>
  <c r="B1468"/>
  <c r="G1468" s="1"/>
  <c r="I1468" s="1"/>
  <c r="B1469"/>
  <c r="G1469"/>
  <c r="I1469" s="1"/>
  <c r="B1472"/>
  <c r="G1472" s="1"/>
  <c r="I1472" s="1"/>
  <c r="B1473"/>
  <c r="G1473"/>
  <c r="I1473" s="1"/>
  <c r="B1474"/>
  <c r="G1474" s="1"/>
  <c r="I1474" s="1"/>
  <c r="B1475"/>
  <c r="G1475"/>
  <c r="I1475" s="1"/>
  <c r="B1477"/>
  <c r="G1477" s="1"/>
  <c r="B1478"/>
  <c r="G1478" s="1"/>
  <c r="I1478" s="1"/>
  <c r="B1479"/>
  <c r="G1479"/>
  <c r="I1479" s="1"/>
  <c r="B1480"/>
  <c r="G1480" s="1"/>
  <c r="I1480" s="1"/>
  <c r="F17" i="3"/>
  <c r="H18"/>
  <c r="H902" i="37"/>
  <c r="H903"/>
  <c r="H904"/>
  <c r="H905"/>
  <c r="H906"/>
  <c r="H907"/>
  <c r="H908"/>
  <c r="H909"/>
  <c r="H913"/>
  <c r="H914"/>
  <c r="H915"/>
  <c r="H916"/>
  <c r="H918"/>
  <c r="H920"/>
  <c r="H921"/>
  <c r="H922"/>
  <c r="H925"/>
  <c r="H926"/>
  <c r="H927"/>
  <c r="H928"/>
  <c r="H930"/>
  <c r="H931"/>
  <c r="H932"/>
  <c r="H933"/>
  <c r="H934"/>
  <c r="H935"/>
  <c r="H936"/>
  <c r="H938"/>
  <c r="H939"/>
  <c r="H940"/>
  <c r="H941"/>
  <c r="H942"/>
  <c r="H943"/>
  <c r="H944"/>
  <c r="H945"/>
  <c r="H946"/>
  <c r="H948"/>
  <c r="H950"/>
  <c r="H951"/>
  <c r="H952"/>
  <c r="H953"/>
  <c r="H954"/>
  <c r="H955"/>
  <c r="H958"/>
  <c r="H959"/>
  <c r="H960"/>
  <c r="H961"/>
  <c r="H963"/>
  <c r="H964"/>
  <c r="H965"/>
  <c r="H966"/>
  <c r="H967"/>
  <c r="H968"/>
  <c r="H969"/>
  <c r="H971"/>
  <c r="H972"/>
  <c r="H973"/>
  <c r="H974"/>
  <c r="H977"/>
  <c r="H978"/>
  <c r="H980"/>
  <c r="H981"/>
  <c r="H982"/>
  <c r="H985"/>
  <c r="H986"/>
  <c r="H988"/>
  <c r="H989"/>
  <c r="H991"/>
  <c r="H992"/>
  <c r="H993"/>
  <c r="H994"/>
  <c r="H997"/>
  <c r="H998"/>
  <c r="H1000"/>
  <c r="H1001"/>
  <c r="H1004"/>
  <c r="H1005"/>
  <c r="H1007"/>
  <c r="H1008"/>
  <c r="H1010"/>
  <c r="H1011"/>
  <c r="H1012"/>
  <c r="H1013"/>
  <c r="H1015"/>
  <c r="H1016"/>
  <c r="H1017"/>
  <c r="H1021"/>
  <c r="H1022"/>
  <c r="H1023"/>
  <c r="H1024"/>
  <c r="H1028"/>
  <c r="H1029"/>
  <c r="H1030"/>
  <c r="H1032"/>
  <c r="H1033"/>
  <c r="H1034"/>
  <c r="H1035"/>
  <c r="H1036"/>
  <c r="H1037"/>
  <c r="H1039"/>
  <c r="H1042"/>
  <c r="H1043"/>
  <c r="H1044"/>
  <c r="H1045"/>
  <c r="H1047"/>
  <c r="H1048"/>
  <c r="H1049"/>
  <c r="H1050"/>
  <c r="H1051"/>
  <c r="H1052"/>
  <c r="H1053"/>
  <c r="H1055"/>
  <c r="H1056"/>
  <c r="H1057"/>
  <c r="H1058"/>
  <c r="H1060"/>
  <c r="H1061"/>
  <c r="H1062"/>
  <c r="H1063"/>
  <c r="H1065"/>
  <c r="H1066"/>
  <c r="H1068"/>
  <c r="H1069"/>
  <c r="H1070"/>
  <c r="H1071"/>
  <c r="H1073"/>
  <c r="H1076"/>
  <c r="H1077"/>
  <c r="H1079"/>
  <c r="H1082"/>
  <c r="H1085"/>
  <c r="H1087"/>
  <c r="H1089"/>
  <c r="H1091"/>
  <c r="H1093"/>
  <c r="H1097"/>
  <c r="H1098"/>
  <c r="H1099"/>
  <c r="H1100"/>
  <c r="H1101"/>
  <c r="H1103"/>
  <c r="H1104"/>
  <c r="H1105"/>
  <c r="H1106"/>
  <c r="H1107"/>
  <c r="H1109"/>
  <c r="H1110"/>
  <c r="H1111"/>
  <c r="H1112"/>
  <c r="H1113"/>
  <c r="H1114"/>
  <c r="H1115"/>
  <c r="H1116"/>
  <c r="H1118"/>
  <c r="H1119"/>
  <c r="H1120"/>
  <c r="H1121"/>
  <c r="H1122"/>
  <c r="H1123"/>
  <c r="H1128"/>
  <c r="H1129"/>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C1166"/>
  <c r="H1166" s="1"/>
  <c r="C1167"/>
  <c r="H1167" s="1"/>
  <c r="C1169"/>
  <c r="H1169" s="1"/>
  <c r="C1170"/>
  <c r="H1170" s="1"/>
  <c r="C1171"/>
  <c r="H1171" s="1"/>
  <c r="C1172"/>
  <c r="H1172" s="1"/>
  <c r="C1173"/>
  <c r="H1173" s="1"/>
  <c r="C1174"/>
  <c r="H1174" s="1"/>
  <c r="C1175"/>
  <c r="H1175" s="1"/>
  <c r="C1176"/>
  <c r="H1176" s="1"/>
  <c r="C1177"/>
  <c r="H1177" s="1"/>
  <c r="C1178"/>
  <c r="H1178" s="1"/>
  <c r="C1179"/>
  <c r="H1179" s="1"/>
  <c r="C1180"/>
  <c r="H1180" s="1"/>
  <c r="C1181"/>
  <c r="H1181" s="1"/>
  <c r="C1182"/>
  <c r="H1182" s="1"/>
  <c r="C1183"/>
  <c r="H1183" s="1"/>
  <c r="C1184"/>
  <c r="H1184" s="1"/>
  <c r="C1185"/>
  <c r="H1185" s="1"/>
  <c r="C1186"/>
  <c r="H1186" s="1"/>
  <c r="C1187"/>
  <c r="H1187" s="1"/>
  <c r="C1188"/>
  <c r="H1188" s="1"/>
  <c r="C1189"/>
  <c r="H1189" s="1"/>
  <c r="C1190"/>
  <c r="H1190" s="1"/>
  <c r="C1191"/>
  <c r="H1191" s="1"/>
  <c r="C1192"/>
  <c r="H1192" s="1"/>
  <c r="C1193"/>
  <c r="H1193" s="1"/>
  <c r="C1194"/>
  <c r="H1194" s="1"/>
  <c r="C1195"/>
  <c r="H1195" s="1"/>
  <c r="C1196"/>
  <c r="H1196" s="1"/>
  <c r="C1197"/>
  <c r="H1197" s="1"/>
  <c r="C1198"/>
  <c r="H1198" s="1"/>
  <c r="C1199"/>
  <c r="H1199" s="1"/>
  <c r="C1200"/>
  <c r="H1200" s="1"/>
  <c r="C1201"/>
  <c r="H1201" s="1"/>
  <c r="C1202"/>
  <c r="H1202" s="1"/>
  <c r="C1203"/>
  <c r="H1203" s="1"/>
  <c r="C1204"/>
  <c r="H1204" s="1"/>
  <c r="C1205"/>
  <c r="H1205" s="1"/>
  <c r="C1206"/>
  <c r="H1206" s="1"/>
  <c r="C1207"/>
  <c r="H1207" s="1"/>
  <c r="C1208"/>
  <c r="H1208" s="1"/>
  <c r="C1209"/>
  <c r="H1209" s="1"/>
  <c r="C1210"/>
  <c r="H1210" s="1"/>
  <c r="C1211"/>
  <c r="H1211" s="1"/>
  <c r="C1212"/>
  <c r="H1212" s="1"/>
  <c r="C1213"/>
  <c r="H1213" s="1"/>
  <c r="C1214"/>
  <c r="H1214" s="1"/>
  <c r="C1215"/>
  <c r="H1215" s="1"/>
  <c r="C1216"/>
  <c r="H1216" s="1"/>
  <c r="C1217"/>
  <c r="H1217" s="1"/>
  <c r="C1218"/>
  <c r="H1218" s="1"/>
  <c r="C1219"/>
  <c r="H1219" s="1"/>
  <c r="C1220"/>
  <c r="H1220" s="1"/>
  <c r="C1221"/>
  <c r="H1221" s="1"/>
  <c r="C1222"/>
  <c r="H1222" s="1"/>
  <c r="C1223"/>
  <c r="H1223" s="1"/>
  <c r="C1224"/>
  <c r="H1224" s="1"/>
  <c r="C1225"/>
  <c r="H1225" s="1"/>
  <c r="C1226"/>
  <c r="H1226" s="1"/>
  <c r="C1228"/>
  <c r="H1228" s="1"/>
  <c r="C1229"/>
  <c r="H1229" s="1"/>
  <c r="C1230"/>
  <c r="H1230" s="1"/>
  <c r="C1231"/>
  <c r="H1231" s="1"/>
  <c r="C1232"/>
  <c r="H1232" s="1"/>
  <c r="C1233"/>
  <c r="H1233" s="1"/>
  <c r="C1234"/>
  <c r="H1234" s="1"/>
  <c r="C1235"/>
  <c r="H1235" s="1"/>
  <c r="C1236"/>
  <c r="H1236" s="1"/>
  <c r="C1237"/>
  <c r="H1237" s="1"/>
  <c r="C1238"/>
  <c r="H1238" s="1"/>
  <c r="C1239"/>
  <c r="H1239" s="1"/>
  <c r="C1240"/>
  <c r="H1240" s="1"/>
  <c r="C1241"/>
  <c r="H1241" s="1"/>
  <c r="C1242"/>
  <c r="H1242" s="1"/>
  <c r="C1243"/>
  <c r="H1243" s="1"/>
  <c r="C1244"/>
  <c r="H1244" s="1"/>
  <c r="C1245"/>
  <c r="H1245" s="1"/>
  <c r="C1246"/>
  <c r="H1246" s="1"/>
  <c r="C1247"/>
  <c r="H1247" s="1"/>
  <c r="C1248"/>
  <c r="H1248" s="1"/>
  <c r="C1249"/>
  <c r="H1249" s="1"/>
  <c r="C1250"/>
  <c r="H1250" s="1"/>
  <c r="C1251"/>
  <c r="H1251" s="1"/>
  <c r="C1252"/>
  <c r="H1252" s="1"/>
  <c r="C1253"/>
  <c r="H1253" s="1"/>
  <c r="C1254"/>
  <c r="H1254" s="1"/>
  <c r="C1255"/>
  <c r="H1255" s="1"/>
  <c r="C1256"/>
  <c r="H1256" s="1"/>
  <c r="C1257"/>
  <c r="H1257" s="1"/>
  <c r="C1258"/>
  <c r="H1258" s="1"/>
  <c r="C1259"/>
  <c r="H1259" s="1"/>
  <c r="C1260"/>
  <c r="H1260" s="1"/>
  <c r="C1261"/>
  <c r="H1261" s="1"/>
  <c r="C1263"/>
  <c r="H1263" s="1"/>
  <c r="C1264"/>
  <c r="H1264" s="1"/>
  <c r="C1265"/>
  <c r="H1265" s="1"/>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H1281" s="1"/>
  <c r="C1282"/>
  <c r="H1282" s="1"/>
  <c r="C1283"/>
  <c r="H1283" s="1"/>
  <c r="C1284"/>
  <c r="H1284" s="1"/>
  <c r="C1285"/>
  <c r="H1285" s="1"/>
  <c r="C1286"/>
  <c r="H1286" s="1"/>
  <c r="C1287"/>
  <c r="H1287" s="1"/>
  <c r="C1288"/>
  <c r="H1288" s="1"/>
  <c r="C1289"/>
  <c r="H1289" s="1"/>
  <c r="C1290"/>
  <c r="H1290" s="1"/>
  <c r="C1291"/>
  <c r="H1291" s="1"/>
  <c r="C1292"/>
  <c r="H1292" s="1"/>
  <c r="C1293"/>
  <c r="H1293" s="1"/>
  <c r="C1294"/>
  <c r="H1294" s="1"/>
  <c r="C1295"/>
  <c r="H1295" s="1"/>
  <c r="C1296"/>
  <c r="H1296" s="1"/>
  <c r="C1297"/>
  <c r="H1297" s="1"/>
  <c r="C1298"/>
  <c r="H1298" s="1"/>
  <c r="F274" i="3"/>
  <c r="E274" s="1"/>
  <c r="B274" s="1"/>
  <c r="F275"/>
  <c r="E275" s="1"/>
  <c r="B275" s="1"/>
  <c r="F276"/>
  <c r="E276" s="1"/>
  <c r="B276" s="1"/>
  <c r="F277"/>
  <c r="E277" s="1"/>
  <c r="B277" s="1"/>
  <c r="F278"/>
  <c r="E278" s="1"/>
  <c r="B278" s="1"/>
  <c r="F279"/>
  <c r="E279" s="1"/>
  <c r="B279" s="1"/>
  <c r="F280"/>
  <c r="E280" s="1"/>
  <c r="B280" s="1"/>
  <c r="F281"/>
  <c r="E281" s="1"/>
  <c r="B281" s="1"/>
  <c r="F282"/>
  <c r="E282" s="1"/>
  <c r="B282" s="1"/>
  <c r="F283"/>
  <c r="E283" s="1"/>
  <c r="B283" s="1"/>
  <c r="F284"/>
  <c r="E284" s="1"/>
  <c r="B284" s="1"/>
  <c r="F285"/>
  <c r="E285" s="1"/>
  <c r="B285" s="1"/>
  <c r="F286"/>
  <c r="E286" s="1"/>
  <c r="B286" s="1"/>
  <c r="F287"/>
  <c r="E287" s="1"/>
  <c r="B287" s="1"/>
  <c r="F288"/>
  <c r="E288" s="1"/>
  <c r="B288" s="1"/>
  <c r="F289"/>
  <c r="E289" s="1"/>
  <c r="B289" s="1"/>
  <c r="F290"/>
  <c r="E290" s="1"/>
  <c r="B290" s="1"/>
  <c r="F291"/>
  <c r="E291" s="1"/>
  <c r="B291" s="1"/>
  <c r="F292"/>
  <c r="E292" s="1"/>
  <c r="B292" s="1"/>
  <c r="F293"/>
  <c r="E293" s="1"/>
  <c r="B293" s="1"/>
  <c r="F294"/>
  <c r="E294" s="1"/>
  <c r="B294" s="1"/>
  <c r="F295"/>
  <c r="E295" s="1"/>
  <c r="B295" s="1"/>
  <c r="F296"/>
  <c r="E296" s="1"/>
  <c r="B296" s="1"/>
  <c r="F297"/>
  <c r="E297" s="1"/>
  <c r="F301"/>
  <c r="E301" s="1"/>
  <c r="G301"/>
  <c r="H301"/>
  <c r="F302"/>
  <c r="E302" s="1"/>
  <c r="F304"/>
  <c r="E304" s="1"/>
  <c r="F305"/>
  <c r="E305" s="1"/>
  <c r="F306"/>
  <c r="E306" s="1"/>
  <c r="F307"/>
  <c r="E307" s="1"/>
  <c r="F308"/>
  <c r="E308" s="1"/>
  <c r="F309"/>
  <c r="E309" s="1"/>
  <c r="F310"/>
  <c r="E310" s="1"/>
  <c r="F311"/>
  <c r="E311" s="1"/>
  <c r="F312"/>
  <c r="E312" s="1"/>
  <c r="F313"/>
  <c r="E313" s="1"/>
  <c r="H1851" i="37"/>
  <c r="H1852"/>
  <c r="H1853"/>
  <c r="H1854"/>
  <c r="H1855"/>
  <c r="H1856"/>
  <c r="H1858"/>
  <c r="H1859"/>
  <c r="H1860"/>
  <c r="H1861"/>
  <c r="H1862"/>
  <c r="H1863"/>
  <c r="H1864"/>
  <c r="H1865"/>
  <c r="H1866"/>
  <c r="H1869"/>
  <c r="H1871"/>
  <c r="H1872"/>
  <c r="H1873"/>
  <c r="H1874"/>
  <c r="H1875"/>
  <c r="H1878"/>
  <c r="H1879"/>
  <c r="H1880"/>
  <c r="H1881"/>
  <c r="H1882"/>
  <c r="H1883"/>
  <c r="H1884"/>
  <c r="H1885"/>
  <c r="H1886"/>
  <c r="H1887"/>
  <c r="H1888"/>
  <c r="H1889"/>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C1923"/>
  <c r="D1923"/>
  <c r="H1923" s="1"/>
  <c r="C1924"/>
  <c r="D1924"/>
  <c r="H1924"/>
  <c r="C1925"/>
  <c r="D1925"/>
  <c r="H1925" s="1"/>
  <c r="C1926"/>
  <c r="D1926"/>
  <c r="H1926"/>
  <c r="C1927"/>
  <c r="D1927"/>
  <c r="H1927" s="1"/>
  <c r="C1928"/>
  <c r="D1928"/>
  <c r="H1928"/>
  <c r="C1929"/>
  <c r="D1929"/>
  <c r="H1929" s="1"/>
  <c r="C1930"/>
  <c r="D1930"/>
  <c r="H1930"/>
  <c r="C1931"/>
  <c r="D1931"/>
  <c r="H1931" s="1"/>
  <c r="C1932"/>
  <c r="D1932"/>
  <c r="H1932"/>
  <c r="C1933"/>
  <c r="D1933"/>
  <c r="H1933" s="1"/>
  <c r="C1934"/>
  <c r="D1934"/>
  <c r="H1934"/>
  <c r="C1935"/>
  <c r="D1935"/>
  <c r="H1935" s="1"/>
  <c r="C1936"/>
  <c r="D1936"/>
  <c r="H1936"/>
  <c r="C1937"/>
  <c r="D1937"/>
  <c r="H1937" s="1"/>
  <c r="C1938"/>
  <c r="D1938"/>
  <c r="H1938"/>
  <c r="D1940"/>
  <c r="C1941"/>
  <c r="D1941"/>
  <c r="H1941"/>
  <c r="C1942"/>
  <c r="D1942"/>
  <c r="H1942" s="1"/>
  <c r="C1943"/>
  <c r="D1943"/>
  <c r="H1943"/>
  <c r="C1944"/>
  <c r="D1944"/>
  <c r="H1944" s="1"/>
  <c r="C1945"/>
  <c r="D1945"/>
  <c r="H1945"/>
  <c r="C1946"/>
  <c r="D1946"/>
  <c r="H1946" s="1"/>
  <c r="C1947"/>
  <c r="D1947"/>
  <c r="H1947"/>
  <c r="C1948"/>
  <c r="D1948"/>
  <c r="H1948" s="1"/>
  <c r="C1949"/>
  <c r="D1949"/>
  <c r="H1949"/>
  <c r="C1950"/>
  <c r="D1950"/>
  <c r="H1950" s="1"/>
  <c r="C1951"/>
  <c r="D1951"/>
  <c r="H1951"/>
  <c r="C1952"/>
  <c r="D1952"/>
  <c r="H1952" s="1"/>
  <c r="C1953"/>
  <c r="D1953"/>
  <c r="H1953"/>
  <c r="C1954"/>
  <c r="D1954"/>
  <c r="H1954" s="1"/>
  <c r="C1955"/>
  <c r="D1955"/>
  <c r="H1955"/>
  <c r="C1956"/>
  <c r="D1956"/>
  <c r="H1956" s="1"/>
  <c r="C1957"/>
  <c r="D1957"/>
  <c r="H1957"/>
  <c r="C1958"/>
  <c r="D1958"/>
  <c r="H1958" s="1"/>
  <c r="C1959"/>
  <c r="D1959"/>
  <c r="H1959"/>
  <c r="C1960"/>
  <c r="D1960"/>
  <c r="H1960" s="1"/>
  <c r="D1961"/>
  <c r="C1962"/>
  <c r="D1962"/>
  <c r="H1962" s="1"/>
  <c r="C1963"/>
  <c r="D1963"/>
  <c r="H1963"/>
  <c r="C1964"/>
  <c r="D1964"/>
  <c r="H1964" s="1"/>
  <c r="C1965"/>
  <c r="D1965"/>
  <c r="H1965"/>
  <c r="C1966"/>
  <c r="D1966"/>
  <c r="H1966" s="1"/>
  <c r="C1967"/>
  <c r="D1967"/>
  <c r="H1967"/>
  <c r="C1968"/>
  <c r="D1968"/>
  <c r="H1968" s="1"/>
  <c r="C1969"/>
  <c r="D1969"/>
  <c r="H1969"/>
  <c r="C1970"/>
  <c r="D1970"/>
  <c r="H1970" s="1"/>
  <c r="C1971"/>
  <c r="D1971"/>
  <c r="H1971"/>
  <c r="C1972"/>
  <c r="D1972"/>
  <c r="H1972" s="1"/>
  <c r="C1973"/>
  <c r="D1973"/>
  <c r="H1973"/>
  <c r="C1974"/>
  <c r="D1974"/>
  <c r="H1974" s="1"/>
  <c r="C1975"/>
  <c r="D1975"/>
  <c r="H1975"/>
  <c r="K47" i="42"/>
  <c r="K46"/>
  <c r="H23" i="3"/>
  <c r="G23"/>
  <c r="F299"/>
  <c r="E299"/>
  <c r="D35" i="39"/>
  <c r="C924" i="37"/>
  <c r="H924" s="1"/>
  <c r="D241" i="39"/>
  <c r="C1130" i="37"/>
  <c r="H1130"/>
  <c r="D242" i="39"/>
  <c r="C1131" i="37"/>
  <c r="H1131" s="1"/>
  <c r="I52" i="42"/>
  <c r="B52"/>
  <c r="I51"/>
  <c r="B51"/>
  <c r="K50"/>
  <c r="J50"/>
  <c r="I50"/>
  <c r="B50"/>
  <c r="B248" i="3"/>
  <c r="B244"/>
  <c r="B252"/>
  <c r="B257"/>
  <c r="B256"/>
  <c r="G235"/>
  <c r="F235"/>
  <c r="G234"/>
  <c r="F234"/>
  <c r="G233"/>
  <c r="F233"/>
  <c r="F232"/>
  <c r="G231"/>
  <c r="F231"/>
  <c r="G230"/>
  <c r="F230"/>
  <c r="G229"/>
  <c r="F229"/>
  <c r="G228"/>
  <c r="F228"/>
  <c r="G226"/>
  <c r="G227"/>
  <c r="F227"/>
  <c r="F226"/>
  <c r="G222"/>
  <c r="G223"/>
  <c r="G224"/>
  <c r="G225"/>
  <c r="F225"/>
  <c r="F224"/>
  <c r="F223"/>
  <c r="F222"/>
  <c r="G221"/>
  <c r="F221"/>
  <c r="G219"/>
  <c r="G220"/>
  <c r="F220"/>
  <c r="F219"/>
  <c r="G216"/>
  <c r="G217"/>
  <c r="G218"/>
  <c r="F218"/>
  <c r="F217"/>
  <c r="F216"/>
  <c r="G215"/>
  <c r="F215"/>
  <c r="G214"/>
  <c r="F214"/>
  <c r="G212"/>
  <c r="G213"/>
  <c r="F213"/>
  <c r="F212"/>
  <c r="G211"/>
  <c r="F211"/>
  <c r="G210"/>
  <c r="F210"/>
  <c r="G209"/>
  <c r="F209"/>
  <c r="G207"/>
  <c r="G208"/>
  <c r="F208"/>
  <c r="F207"/>
  <c r="G206"/>
  <c r="F206"/>
  <c r="G204"/>
  <c r="G205"/>
  <c r="F205"/>
  <c r="F204"/>
  <c r="G203"/>
  <c r="F203"/>
  <c r="G200"/>
  <c r="G201"/>
  <c r="G202"/>
  <c r="F202"/>
  <c r="F201"/>
  <c r="F200"/>
  <c r="G199"/>
  <c r="F199"/>
  <c r="G198"/>
  <c r="F198"/>
  <c r="G197"/>
  <c r="F197"/>
  <c r="G196"/>
  <c r="F196"/>
  <c r="G195"/>
  <c r="F195"/>
  <c r="G194"/>
  <c r="F194"/>
  <c r="G193"/>
  <c r="F193"/>
  <c r="G192"/>
  <c r="F192"/>
  <c r="G191"/>
  <c r="F191"/>
  <c r="G190"/>
  <c r="F190"/>
  <c r="G189"/>
  <c r="F189"/>
  <c r="G188"/>
  <c r="F188"/>
  <c r="G187"/>
  <c r="F187"/>
  <c r="G186"/>
  <c r="F186"/>
  <c r="G185"/>
  <c r="F185"/>
  <c r="E185" s="1"/>
  <c r="B185" s="1"/>
  <c r="G184"/>
  <c r="E184" s="1"/>
  <c r="B184" s="1"/>
  <c r="F184"/>
  <c r="G183"/>
  <c r="F183"/>
  <c r="G182"/>
  <c r="F182"/>
  <c r="G181"/>
  <c r="F181"/>
  <c r="G180"/>
  <c r="F180"/>
  <c r="G179"/>
  <c r="F179"/>
  <c r="G178"/>
  <c r="F178"/>
  <c r="G177"/>
  <c r="F177"/>
  <c r="E192"/>
  <c r="B192" s="1"/>
  <c r="E191"/>
  <c r="B191" s="1"/>
  <c r="E190"/>
  <c r="B190" s="1"/>
  <c r="E189"/>
  <c r="B189" s="1"/>
  <c r="E188"/>
  <c r="B188" s="1"/>
  <c r="E187"/>
  <c r="B187" s="1"/>
  <c r="E186"/>
  <c r="B186" s="1"/>
  <c r="E205"/>
  <c r="B205"/>
  <c r="E204"/>
  <c r="B204"/>
  <c r="E203"/>
  <c r="B203"/>
  <c r="E202"/>
  <c r="B202"/>
  <c r="E201"/>
  <c r="B201"/>
  <c r="E200"/>
  <c r="B200"/>
  <c r="E199"/>
  <c r="B199"/>
  <c r="E198"/>
  <c r="B198"/>
  <c r="E197"/>
  <c r="B197"/>
  <c r="E196"/>
  <c r="B196"/>
  <c r="E195"/>
  <c r="B195"/>
  <c r="E194"/>
  <c r="B194"/>
  <c r="E193"/>
  <c r="B193"/>
  <c r="G176"/>
  <c r="F176"/>
  <c r="E176" s="1"/>
  <c r="B176" s="1"/>
  <c r="F236"/>
  <c r="E236"/>
  <c r="B236" s="1"/>
  <c r="E235"/>
  <c r="B235" s="1"/>
  <c r="E234"/>
  <c r="E233"/>
  <c r="B233" s="1"/>
  <c r="D157" i="1"/>
  <c r="C147" i="37"/>
  <c r="D471" i="1"/>
  <c r="C459" i="37"/>
  <c r="E231" i="3"/>
  <c r="E230"/>
  <c r="B230" s="1"/>
  <c r="E229"/>
  <c r="E228"/>
  <c r="E227"/>
  <c r="E226"/>
  <c r="E225"/>
  <c r="E224"/>
  <c r="E223"/>
  <c r="E222"/>
  <c r="E221"/>
  <c r="E220"/>
  <c r="E219"/>
  <c r="E218"/>
  <c r="E217"/>
  <c r="E216"/>
  <c r="B216" s="1"/>
  <c r="E215"/>
  <c r="E214"/>
  <c r="B214"/>
  <c r="E213"/>
  <c r="E212"/>
  <c r="B212" s="1"/>
  <c r="E211"/>
  <c r="E210"/>
  <c r="B210"/>
  <c r="E209"/>
  <c r="E208"/>
  <c r="B208" s="1"/>
  <c r="E207"/>
  <c r="E206"/>
  <c r="B206"/>
  <c r="E179"/>
  <c r="E178"/>
  <c r="B178" s="1"/>
  <c r="E177"/>
  <c r="F175"/>
  <c r="G175"/>
  <c r="E175"/>
  <c r="B179"/>
  <c r="B177"/>
  <c r="B209"/>
  <c r="B207"/>
  <c r="B213"/>
  <c r="B211"/>
  <c r="B217"/>
  <c r="B215"/>
  <c r="B221"/>
  <c r="B220"/>
  <c r="B219"/>
  <c r="B218"/>
  <c r="B225"/>
  <c r="B224"/>
  <c r="B223"/>
  <c r="B222"/>
  <c r="B229"/>
  <c r="B228"/>
  <c r="B227"/>
  <c r="B226"/>
  <c r="B231"/>
  <c r="B234"/>
  <c r="E471" i="1"/>
  <c r="D459" i="37"/>
  <c r="B162" i="3"/>
  <c r="B144"/>
  <c r="B145"/>
  <c r="B146"/>
  <c r="B147"/>
  <c r="B148"/>
  <c r="B149"/>
  <c r="B150"/>
  <c r="B151"/>
  <c r="B152"/>
  <c r="B153"/>
  <c r="B154"/>
  <c r="B155"/>
  <c r="B156"/>
  <c r="B157"/>
  <c r="B158"/>
  <c r="B159"/>
  <c r="B160"/>
  <c r="B161"/>
  <c r="B127"/>
  <c r="B126"/>
  <c r="B125"/>
  <c r="B124"/>
  <c r="B123"/>
  <c r="B122"/>
  <c r="B121"/>
  <c r="B120"/>
  <c r="B135"/>
  <c r="B134"/>
  <c r="B133"/>
  <c r="B132"/>
  <c r="B131"/>
  <c r="B130"/>
  <c r="B129"/>
  <c r="B128"/>
  <c r="B143"/>
  <c r="B142"/>
  <c r="B141"/>
  <c r="B140"/>
  <c r="B139"/>
  <c r="B138"/>
  <c r="B137"/>
  <c r="B136"/>
  <c r="B119"/>
  <c r="B102"/>
  <c r="B101"/>
  <c r="B100"/>
  <c r="B105"/>
  <c r="B104"/>
  <c r="B103"/>
  <c r="B108"/>
  <c r="B107"/>
  <c r="B106"/>
  <c r="B111"/>
  <c r="B110"/>
  <c r="B109"/>
  <c r="B114"/>
  <c r="B113"/>
  <c r="B112"/>
  <c r="B117"/>
  <c r="B116"/>
  <c r="B115"/>
  <c r="B76"/>
  <c r="B75"/>
  <c r="B74"/>
  <c r="B73"/>
  <c r="B72"/>
  <c r="B81"/>
  <c r="B80"/>
  <c r="B79"/>
  <c r="B78"/>
  <c r="B77"/>
  <c r="B86"/>
  <c r="B85"/>
  <c r="B84"/>
  <c r="B83"/>
  <c r="B82"/>
  <c r="B91"/>
  <c r="B90"/>
  <c r="B89"/>
  <c r="B88"/>
  <c r="B87"/>
  <c r="B96"/>
  <c r="B95"/>
  <c r="B94"/>
  <c r="B93"/>
  <c r="B92"/>
  <c r="B118"/>
  <c r="B99"/>
  <c r="B98"/>
  <c r="B97"/>
  <c r="A5" i="42"/>
  <c r="B2" i="37"/>
  <c r="B3"/>
  <c r="B4"/>
  <c r="G4" s="1"/>
  <c r="B5"/>
  <c r="G5" s="1"/>
  <c r="B6"/>
  <c r="G6" s="1"/>
  <c r="B7"/>
  <c r="G7" s="1"/>
  <c r="B8"/>
  <c r="G8" s="1"/>
  <c r="B9"/>
  <c r="G9" s="1"/>
  <c r="B10"/>
  <c r="G10" s="1"/>
  <c r="B11"/>
  <c r="G11" s="1"/>
  <c r="B12"/>
  <c r="G12" s="1"/>
  <c r="B13"/>
  <c r="B14"/>
  <c r="G14"/>
  <c r="B15"/>
  <c r="G15"/>
  <c r="B16"/>
  <c r="G16"/>
  <c r="B17"/>
  <c r="G17"/>
  <c r="B18"/>
  <c r="G18"/>
  <c r="B19"/>
  <c r="B20"/>
  <c r="G20" s="1"/>
  <c r="B21"/>
  <c r="G21" s="1"/>
  <c r="B22"/>
  <c r="G22" s="1"/>
  <c r="B23"/>
  <c r="G23" s="1"/>
  <c r="B24"/>
  <c r="G24" s="1"/>
  <c r="B25"/>
  <c r="B26"/>
  <c r="G26"/>
  <c r="B27"/>
  <c r="G27"/>
  <c r="B28"/>
  <c r="G28"/>
  <c r="B29"/>
  <c r="G29"/>
  <c r="B30"/>
  <c r="G30"/>
  <c r="B31"/>
  <c r="G31"/>
  <c r="B32"/>
  <c r="G32"/>
  <c r="B33"/>
  <c r="B34"/>
  <c r="G34" s="1"/>
  <c r="B35"/>
  <c r="G35" s="1"/>
  <c r="B36"/>
  <c r="B37"/>
  <c r="G37"/>
  <c r="B38"/>
  <c r="G38"/>
  <c r="B39"/>
  <c r="G39"/>
  <c r="B40"/>
  <c r="B41"/>
  <c r="B42"/>
  <c r="G42"/>
  <c r="B43"/>
  <c r="G43"/>
  <c r="B44"/>
  <c r="B45"/>
  <c r="G45" s="1"/>
  <c r="B46"/>
  <c r="B47"/>
  <c r="G47"/>
  <c r="B48"/>
  <c r="B49"/>
  <c r="B50"/>
  <c r="G50"/>
  <c r="B51"/>
  <c r="G51"/>
  <c r="B52"/>
  <c r="B53"/>
  <c r="G53" s="1"/>
  <c r="B54"/>
  <c r="G54" s="1"/>
  <c r="B55"/>
  <c r="G55" s="1"/>
  <c r="B56"/>
  <c r="G56" s="1"/>
  <c r="B57"/>
  <c r="B58"/>
  <c r="G58"/>
  <c r="B59"/>
  <c r="G59"/>
  <c r="B60"/>
  <c r="G60"/>
  <c r="B61"/>
  <c r="G61"/>
  <c r="B62"/>
  <c r="B63"/>
  <c r="G63" s="1"/>
  <c r="B64"/>
  <c r="G64" s="1"/>
  <c r="B65"/>
  <c r="B66"/>
  <c r="G66"/>
  <c r="B67"/>
  <c r="G67"/>
  <c r="B68"/>
  <c r="B69"/>
  <c r="B70"/>
  <c r="G70"/>
  <c r="B71"/>
  <c r="G71"/>
  <c r="B72"/>
  <c r="G72"/>
  <c r="B73"/>
  <c r="G73"/>
  <c r="B74"/>
  <c r="G74"/>
  <c r="B75"/>
  <c r="G75"/>
  <c r="B76"/>
  <c r="G76"/>
  <c r="B77"/>
  <c r="B78"/>
  <c r="G78" s="1"/>
  <c r="B79"/>
  <c r="G79" s="1"/>
  <c r="B80"/>
  <c r="G80" s="1"/>
  <c r="B81"/>
  <c r="G81" s="1"/>
  <c r="B82"/>
  <c r="G82" s="1"/>
  <c r="B83"/>
  <c r="B84"/>
  <c r="G84"/>
  <c r="B85"/>
  <c r="G85"/>
  <c r="B86"/>
  <c r="G86"/>
  <c r="B87"/>
  <c r="G87"/>
  <c r="B88"/>
  <c r="G88"/>
  <c r="B89"/>
  <c r="G89"/>
  <c r="B90"/>
  <c r="G90"/>
  <c r="B91"/>
  <c r="B92"/>
  <c r="B93"/>
  <c r="G93"/>
  <c r="B94"/>
  <c r="G94"/>
  <c r="B95"/>
  <c r="G95"/>
  <c r="B96"/>
  <c r="G96"/>
  <c r="B97"/>
  <c r="B98"/>
  <c r="G98" s="1"/>
  <c r="B99"/>
  <c r="G99" s="1"/>
  <c r="B100"/>
  <c r="G100" s="1"/>
  <c r="B101"/>
  <c r="G101" s="1"/>
  <c r="B102"/>
  <c r="G102" s="1"/>
  <c r="B103"/>
  <c r="G103" s="1"/>
  <c r="B104"/>
  <c r="B105"/>
  <c r="G105"/>
  <c r="B106"/>
  <c r="G106"/>
  <c r="B107"/>
  <c r="G107"/>
  <c r="B108"/>
  <c r="B109"/>
  <c r="B110"/>
  <c r="G110"/>
  <c r="B111"/>
  <c r="G111"/>
  <c r="B112"/>
  <c r="B113"/>
  <c r="G113" s="1"/>
  <c r="B114"/>
  <c r="G114" s="1"/>
  <c r="B115"/>
  <c r="B116"/>
  <c r="B117"/>
  <c r="G117" s="1"/>
  <c r="B118"/>
  <c r="G118" s="1"/>
  <c r="B119"/>
  <c r="G119" s="1"/>
  <c r="B120"/>
  <c r="B121"/>
  <c r="B122"/>
  <c r="G122" s="1"/>
  <c r="B123"/>
  <c r="G123" s="1"/>
  <c r="B124"/>
  <c r="G124" s="1"/>
  <c r="B125"/>
  <c r="G125" s="1"/>
  <c r="B126"/>
  <c r="G126" s="1"/>
  <c r="B127"/>
  <c r="G127" s="1"/>
  <c r="B128"/>
  <c r="G128" s="1"/>
  <c r="B129"/>
  <c r="G129" s="1"/>
  <c r="B130"/>
  <c r="G130" s="1"/>
  <c r="B131"/>
  <c r="B132"/>
  <c r="G132"/>
  <c r="B133"/>
  <c r="B134"/>
  <c r="B135"/>
  <c r="B136"/>
  <c r="G136" s="1"/>
  <c r="B137"/>
  <c r="G137" s="1"/>
  <c r="B138"/>
  <c r="G138" s="1"/>
  <c r="B139"/>
  <c r="G139" s="1"/>
  <c r="B140"/>
  <c r="B141"/>
  <c r="G141"/>
  <c r="B142"/>
  <c r="B143"/>
  <c r="G143" s="1"/>
  <c r="B144"/>
  <c r="G144" s="1"/>
  <c r="B145"/>
  <c r="G145" s="1"/>
  <c r="B146"/>
  <c r="B147"/>
  <c r="B148"/>
  <c r="G148" s="1"/>
  <c r="B149"/>
  <c r="G149" s="1"/>
  <c r="B150"/>
  <c r="G150" s="1"/>
  <c r="B151"/>
  <c r="G151" s="1"/>
  <c r="B152"/>
  <c r="B153"/>
  <c r="G153"/>
  <c r="B154"/>
  <c r="G154"/>
  <c r="B155"/>
  <c r="G155"/>
  <c r="B156"/>
  <c r="G156"/>
  <c r="B157"/>
  <c r="G157"/>
  <c r="B158"/>
  <c r="G158"/>
  <c r="B159"/>
  <c r="G159"/>
  <c r="B160"/>
  <c r="B161"/>
  <c r="G161" s="1"/>
  <c r="B162"/>
  <c r="G162" s="1"/>
  <c r="B163"/>
  <c r="G163" s="1"/>
  <c r="B164"/>
  <c r="G164" s="1"/>
  <c r="B165"/>
  <c r="G165" s="1"/>
  <c r="B166"/>
  <c r="G166" s="1"/>
  <c r="B167"/>
  <c r="G167" s="1"/>
  <c r="B168"/>
  <c r="G168" s="1"/>
  <c r="B169"/>
  <c r="G169" s="1"/>
  <c r="B170"/>
  <c r="B171"/>
  <c r="G171"/>
  <c r="B172"/>
  <c r="B173"/>
  <c r="G173" s="1"/>
  <c r="B174"/>
  <c r="G174" s="1"/>
  <c r="B175"/>
  <c r="G175" s="1"/>
  <c r="B176"/>
  <c r="G176" s="1"/>
  <c r="B177"/>
  <c r="G177" s="1"/>
  <c r="B178"/>
  <c r="G178" s="1"/>
  <c r="B179"/>
  <c r="B180"/>
  <c r="B181"/>
  <c r="G181" s="1"/>
  <c r="B182"/>
  <c r="G182" s="1"/>
  <c r="B183"/>
  <c r="G183" s="1"/>
  <c r="B184"/>
  <c r="G184" s="1"/>
  <c r="B185"/>
  <c r="B186"/>
  <c r="G186"/>
  <c r="B187"/>
  <c r="G187"/>
  <c r="B188"/>
  <c r="G188"/>
  <c r="B189"/>
  <c r="G189"/>
  <c r="B190"/>
  <c r="G190"/>
  <c r="B191"/>
  <c r="G191"/>
  <c r="B192"/>
  <c r="G192"/>
  <c r="B193"/>
  <c r="B194"/>
  <c r="G194" s="1"/>
  <c r="B195"/>
  <c r="G195" s="1"/>
  <c r="B196"/>
  <c r="G196" s="1"/>
  <c r="B197"/>
  <c r="G197" s="1"/>
  <c r="B198"/>
  <c r="B199"/>
  <c r="B200"/>
  <c r="G200" s="1"/>
  <c r="B201"/>
  <c r="G201" s="1"/>
  <c r="B202"/>
  <c r="B203"/>
  <c r="G203"/>
  <c r="B204"/>
  <c r="G204"/>
  <c r="B205"/>
  <c r="G205"/>
  <c r="B206"/>
  <c r="B207"/>
  <c r="B208"/>
  <c r="G208"/>
  <c r="B209"/>
  <c r="G209"/>
  <c r="B210"/>
  <c r="B211"/>
  <c r="G211" s="1"/>
  <c r="B212"/>
  <c r="G212" s="1"/>
  <c r="B213"/>
  <c r="B214"/>
  <c r="G214"/>
  <c r="B215"/>
  <c r="G215"/>
  <c r="B216"/>
  <c r="G216"/>
  <c r="B217"/>
  <c r="G217"/>
  <c r="B218"/>
  <c r="B219"/>
  <c r="B220"/>
  <c r="G220"/>
  <c r="B221"/>
  <c r="G221"/>
  <c r="B222"/>
  <c r="B223"/>
  <c r="G223" s="1"/>
  <c r="B224"/>
  <c r="G224" s="1"/>
  <c r="B225"/>
  <c r="B226"/>
  <c r="B227"/>
  <c r="G227" s="1"/>
  <c r="B228"/>
  <c r="G228" s="1"/>
  <c r="B229"/>
  <c r="B230"/>
  <c r="G230"/>
  <c r="B231"/>
  <c r="G231"/>
  <c r="B232"/>
  <c r="B233"/>
  <c r="G233" s="1"/>
  <c r="B234"/>
  <c r="G234" s="1"/>
  <c r="B235"/>
  <c r="G235" s="1"/>
  <c r="B236"/>
  <c r="G236" s="1"/>
  <c r="B237"/>
  <c r="B238"/>
  <c r="G238"/>
  <c r="B239"/>
  <c r="G239"/>
  <c r="B240"/>
  <c r="G240"/>
  <c r="B241"/>
  <c r="G241"/>
  <c r="B242"/>
  <c r="G242"/>
  <c r="B243"/>
  <c r="B244"/>
  <c r="B245"/>
  <c r="B246"/>
  <c r="B247"/>
  <c r="B248"/>
  <c r="G248" s="1"/>
  <c r="B249"/>
  <c r="G249" s="1"/>
  <c r="B250"/>
  <c r="G250" s="1"/>
  <c r="B251"/>
  <c r="G251" s="1"/>
  <c r="B252"/>
  <c r="B253"/>
  <c r="B254"/>
  <c r="B255"/>
  <c r="G255"/>
  <c r="B256"/>
  <c r="G256"/>
  <c r="B257"/>
  <c r="G257"/>
  <c r="B258"/>
  <c r="B259"/>
  <c r="G259" s="1"/>
  <c r="B260"/>
  <c r="G260" s="1"/>
  <c r="B261"/>
  <c r="G261" s="1"/>
  <c r="B262"/>
  <c r="G262" s="1"/>
  <c r="B263"/>
  <c r="G263" s="1"/>
  <c r="B264"/>
  <c r="G264" s="1"/>
  <c r="B265"/>
  <c r="B266"/>
  <c r="B267"/>
  <c r="G267" s="1"/>
  <c r="B268"/>
  <c r="G268" s="1"/>
  <c r="B269"/>
  <c r="G269" s="1"/>
  <c r="B270"/>
  <c r="G270" s="1"/>
  <c r="B271"/>
  <c r="B272"/>
  <c r="G272"/>
  <c r="B273"/>
  <c r="G273"/>
  <c r="B274"/>
  <c r="G274"/>
  <c r="B275"/>
  <c r="G275"/>
  <c r="B276"/>
  <c r="G276"/>
  <c r="B277"/>
  <c r="G277"/>
  <c r="B278"/>
  <c r="G278"/>
  <c r="B279"/>
  <c r="B280"/>
  <c r="G280" s="1"/>
  <c r="B281"/>
  <c r="G281" s="1"/>
  <c r="B282"/>
  <c r="G282" s="1"/>
  <c r="B283"/>
  <c r="G283" s="1"/>
  <c r="B284"/>
  <c r="B285"/>
  <c r="G285"/>
  <c r="B286"/>
  <c r="G286"/>
  <c r="B287"/>
  <c r="G287"/>
  <c r="B288"/>
  <c r="G288"/>
  <c r="B289"/>
  <c r="B290"/>
  <c r="G290" s="1"/>
  <c r="B291"/>
  <c r="G291" s="1"/>
  <c r="B292"/>
  <c r="B293"/>
  <c r="G293"/>
  <c r="B294"/>
  <c r="G294"/>
  <c r="B295"/>
  <c r="G295"/>
  <c r="B296"/>
  <c r="G296"/>
  <c r="B297"/>
  <c r="B298"/>
  <c r="B299"/>
  <c r="G299"/>
  <c r="B300"/>
  <c r="G300"/>
  <c r="B301"/>
  <c r="B302"/>
  <c r="B303"/>
  <c r="G303"/>
  <c r="B304"/>
  <c r="B305"/>
  <c r="B306"/>
  <c r="B307"/>
  <c r="G307" s="1"/>
  <c r="B308"/>
  <c r="G308" s="1"/>
  <c r="B309"/>
  <c r="G309" s="1"/>
  <c r="B310"/>
  <c r="B311"/>
  <c r="G311"/>
  <c r="B312"/>
  <c r="G312"/>
  <c r="B313"/>
  <c r="G313"/>
  <c r="B314"/>
  <c r="G314"/>
  <c r="B315"/>
  <c r="G315"/>
  <c r="B316"/>
  <c r="G316"/>
  <c r="B317"/>
  <c r="B318"/>
  <c r="G318" s="1"/>
  <c r="B319"/>
  <c r="B320"/>
  <c r="B321"/>
  <c r="G321" s="1"/>
  <c r="B322"/>
  <c r="G322" s="1"/>
  <c r="B323"/>
  <c r="G323" s="1"/>
  <c r="B324"/>
  <c r="G324" s="1"/>
  <c r="B325"/>
  <c r="B326"/>
  <c r="G326"/>
  <c r="B327"/>
  <c r="G327"/>
  <c r="B328"/>
  <c r="G328"/>
  <c r="B329"/>
  <c r="G329"/>
  <c r="B330"/>
  <c r="G330"/>
  <c r="B331"/>
  <c r="G331"/>
  <c r="B332"/>
  <c r="G332"/>
  <c r="B333"/>
  <c r="B334"/>
  <c r="G334" s="1"/>
  <c r="B335"/>
  <c r="G335" s="1"/>
  <c r="B336"/>
  <c r="G336" s="1"/>
  <c r="B337"/>
  <c r="G337" s="1"/>
  <c r="B338"/>
  <c r="B339"/>
  <c r="G339"/>
  <c r="B340"/>
  <c r="G340"/>
  <c r="B341"/>
  <c r="G341"/>
  <c r="B342"/>
  <c r="G342"/>
  <c r="B343"/>
  <c r="B344"/>
  <c r="G344" s="1"/>
  <c r="B345"/>
  <c r="G345" s="1"/>
  <c r="B346"/>
  <c r="B347"/>
  <c r="G347"/>
  <c r="B348"/>
  <c r="G348"/>
  <c r="B349"/>
  <c r="G349"/>
  <c r="B350"/>
  <c r="G350"/>
  <c r="B351"/>
  <c r="B352"/>
  <c r="G352" s="1"/>
  <c r="B353"/>
  <c r="B354"/>
  <c r="B355"/>
  <c r="G355" s="1"/>
  <c r="B356"/>
  <c r="G356" s="1"/>
  <c r="B357"/>
  <c r="B358"/>
  <c r="G358"/>
  <c r="B359"/>
  <c r="B360"/>
  <c r="B361"/>
  <c r="G361"/>
  <c r="B362"/>
  <c r="B363"/>
  <c r="B364"/>
  <c r="G364"/>
  <c r="B365"/>
  <c r="B366"/>
  <c r="G366" s="1"/>
  <c r="B367"/>
  <c r="B368"/>
  <c r="G368"/>
  <c r="B369"/>
  <c r="B370"/>
  <c r="G370" s="1"/>
  <c r="B371"/>
  <c r="B372"/>
  <c r="G372"/>
  <c r="B373"/>
  <c r="B374"/>
  <c r="B375"/>
  <c r="G375"/>
  <c r="B376"/>
  <c r="G376"/>
  <c r="B377"/>
  <c r="G377"/>
  <c r="B378"/>
  <c r="B379"/>
  <c r="B380"/>
  <c r="B381"/>
  <c r="B382"/>
  <c r="B383"/>
  <c r="B384"/>
  <c r="B385"/>
  <c r="B386"/>
  <c r="B387"/>
  <c r="B388"/>
  <c r="G388"/>
  <c r="B389"/>
  <c r="G389"/>
  <c r="B390"/>
  <c r="G390"/>
  <c r="B391"/>
  <c r="G391"/>
  <c r="B392"/>
  <c r="B393"/>
  <c r="G393" s="1"/>
  <c r="B394"/>
  <c r="G394" s="1"/>
  <c r="B395"/>
  <c r="B396"/>
  <c r="G396"/>
  <c r="B397"/>
  <c r="G397"/>
  <c r="B398"/>
  <c r="G398"/>
  <c r="B399"/>
  <c r="B400"/>
  <c r="G400" s="1"/>
  <c r="B401"/>
  <c r="B402"/>
  <c r="G402"/>
  <c r="B403"/>
  <c r="G403"/>
  <c r="B404"/>
  <c r="G404"/>
  <c r="B405"/>
  <c r="G405"/>
  <c r="B406"/>
  <c r="G406"/>
  <c r="B407"/>
  <c r="G407"/>
  <c r="B408"/>
  <c r="B409"/>
  <c r="G409" s="1"/>
  <c r="B410"/>
  <c r="G410" s="1"/>
  <c r="B411"/>
  <c r="G411" s="1"/>
  <c r="B412"/>
  <c r="G412" s="1"/>
  <c r="B413"/>
  <c r="B414"/>
  <c r="G414"/>
  <c r="B415"/>
  <c r="G415"/>
  <c r="B416"/>
  <c r="G416"/>
  <c r="B417"/>
  <c r="G417"/>
  <c r="B418"/>
  <c r="G418"/>
  <c r="B419"/>
  <c r="G419"/>
  <c r="B420"/>
  <c r="G420"/>
  <c r="B421"/>
  <c r="B422"/>
  <c r="B423"/>
  <c r="G423"/>
  <c r="B424"/>
  <c r="G424"/>
  <c r="B425"/>
  <c r="B426"/>
  <c r="G426" s="1"/>
  <c r="B427"/>
  <c r="G427" s="1"/>
  <c r="B428"/>
  <c r="B429"/>
  <c r="G429"/>
  <c r="B430"/>
  <c r="G430"/>
  <c r="B431"/>
  <c r="B432"/>
  <c r="G432" s="1"/>
  <c r="B433"/>
  <c r="G433" s="1"/>
  <c r="B434"/>
  <c r="B435"/>
  <c r="B436"/>
  <c r="G436" s="1"/>
  <c r="B437"/>
  <c r="G437" s="1"/>
  <c r="B438"/>
  <c r="G438" s="1"/>
  <c r="B439"/>
  <c r="B440"/>
  <c r="G440"/>
  <c r="B441"/>
  <c r="B442"/>
  <c r="G442" s="1"/>
  <c r="B443"/>
  <c r="G443" s="1"/>
  <c r="B444"/>
  <c r="B445"/>
  <c r="G445"/>
  <c r="B446"/>
  <c r="G446"/>
  <c r="B447"/>
  <c r="B448"/>
  <c r="B449"/>
  <c r="G449"/>
  <c r="B450"/>
  <c r="G450"/>
  <c r="B451"/>
  <c r="G451"/>
  <c r="B452"/>
  <c r="G452"/>
  <c r="B453"/>
  <c r="B454"/>
  <c r="G454" s="1"/>
  <c r="B455"/>
  <c r="G455" s="1"/>
  <c r="B456"/>
  <c r="G456" s="1"/>
  <c r="B457"/>
  <c r="B458"/>
  <c r="G458"/>
  <c r="B459"/>
  <c r="G459"/>
  <c r="B460"/>
  <c r="G460"/>
  <c r="B461"/>
  <c r="G461"/>
  <c r="B462"/>
  <c r="G462"/>
  <c r="B463"/>
  <c r="G463"/>
  <c r="B464"/>
  <c r="G464"/>
  <c r="B465"/>
  <c r="G465"/>
  <c r="B466"/>
  <c r="B467"/>
  <c r="G467" s="1"/>
  <c r="B468"/>
  <c r="G468" s="1"/>
  <c r="B469"/>
  <c r="G469" s="1"/>
  <c r="B470"/>
  <c r="G470" s="1"/>
  <c r="B471"/>
  <c r="B472"/>
  <c r="G472"/>
  <c r="B473"/>
  <c r="G473"/>
  <c r="B474"/>
  <c r="G474"/>
  <c r="B475"/>
  <c r="G475"/>
  <c r="B476"/>
  <c r="G476"/>
  <c r="B477"/>
  <c r="G477"/>
  <c r="B478"/>
  <c r="B479"/>
  <c r="B480"/>
  <c r="G480"/>
  <c r="B481"/>
  <c r="G481"/>
  <c r="B482"/>
  <c r="B483"/>
  <c r="G483" s="1"/>
  <c r="B484"/>
  <c r="G484" s="1"/>
  <c r="B485"/>
  <c r="B486"/>
  <c r="G486"/>
  <c r="B487"/>
  <c r="G487"/>
  <c r="B488"/>
  <c r="B489"/>
  <c r="G489" s="1"/>
  <c r="B490"/>
  <c r="G490" s="1"/>
  <c r="B491"/>
  <c r="B492"/>
  <c r="B493"/>
  <c r="B494"/>
  <c r="G494"/>
  <c r="B495"/>
  <c r="G495"/>
  <c r="B496"/>
  <c r="G496"/>
  <c r="B497"/>
  <c r="G497"/>
  <c r="B498"/>
  <c r="B499"/>
  <c r="G499" s="1"/>
  <c r="B500"/>
  <c r="G500" s="1"/>
  <c r="B501"/>
  <c r="B502"/>
  <c r="G502"/>
  <c r="B503"/>
  <c r="G503"/>
  <c r="B504"/>
  <c r="G504"/>
  <c r="B505"/>
  <c r="B506"/>
  <c r="G506" s="1"/>
  <c r="B507"/>
  <c r="B508"/>
  <c r="G508"/>
  <c r="B509"/>
  <c r="G509"/>
  <c r="B510"/>
  <c r="G510"/>
  <c r="B511"/>
  <c r="G511"/>
  <c r="B512"/>
  <c r="G512"/>
  <c r="B513"/>
  <c r="G513"/>
  <c r="B514"/>
  <c r="B515"/>
  <c r="G515" s="1"/>
  <c r="B516"/>
  <c r="G516" s="1"/>
  <c r="B517"/>
  <c r="G517" s="1"/>
  <c r="B518"/>
  <c r="G518" s="1"/>
  <c r="B519"/>
  <c r="B520"/>
  <c r="G520"/>
  <c r="B521"/>
  <c r="G521"/>
  <c r="B522"/>
  <c r="G522"/>
  <c r="B523"/>
  <c r="G523"/>
  <c r="B524"/>
  <c r="G524"/>
  <c r="B525"/>
  <c r="G525"/>
  <c r="B526"/>
  <c r="G526"/>
  <c r="B527"/>
  <c r="B528"/>
  <c r="B529"/>
  <c r="G529"/>
  <c r="B530"/>
  <c r="G530"/>
  <c r="B531"/>
  <c r="B532"/>
  <c r="G532" s="1"/>
  <c r="B533"/>
  <c r="G533" s="1"/>
  <c r="B534"/>
  <c r="B535"/>
  <c r="G535"/>
  <c r="B536"/>
  <c r="G536"/>
  <c r="B537"/>
  <c r="B538"/>
  <c r="G538" s="1"/>
  <c r="B539"/>
  <c r="G539" s="1"/>
  <c r="B540"/>
  <c r="B541"/>
  <c r="B542"/>
  <c r="G542" s="1"/>
  <c r="B543"/>
  <c r="G543" s="1"/>
  <c r="B544"/>
  <c r="G544" s="1"/>
  <c r="B545"/>
  <c r="B546"/>
  <c r="G546"/>
  <c r="B547"/>
  <c r="B548"/>
  <c r="G548" s="1"/>
  <c r="B549"/>
  <c r="G549" s="1"/>
  <c r="B550"/>
  <c r="B551"/>
  <c r="G551"/>
  <c r="B552"/>
  <c r="G552"/>
  <c r="B553"/>
  <c r="B554"/>
  <c r="B555"/>
  <c r="G555"/>
  <c r="B556"/>
  <c r="G556"/>
  <c r="B557"/>
  <c r="G557"/>
  <c r="B558"/>
  <c r="G558"/>
  <c r="B559"/>
  <c r="B560"/>
  <c r="G560" s="1"/>
  <c r="B561"/>
  <c r="G561" s="1"/>
  <c r="B562"/>
  <c r="G562" s="1"/>
  <c r="B563"/>
  <c r="B564"/>
  <c r="G564"/>
  <c r="B565"/>
  <c r="B566"/>
  <c r="G566" s="1"/>
  <c r="B567"/>
  <c r="G567" s="1"/>
  <c r="B568"/>
  <c r="G568" s="1"/>
  <c r="B569"/>
  <c r="G569" s="1"/>
  <c r="B570"/>
  <c r="G570" s="1"/>
  <c r="B571"/>
  <c r="G571" s="1"/>
  <c r="B572"/>
  <c r="B573"/>
  <c r="G573"/>
  <c r="B574"/>
  <c r="G574"/>
  <c r="B575"/>
  <c r="G575"/>
  <c r="B576"/>
  <c r="G576"/>
  <c r="B577"/>
  <c r="B578"/>
  <c r="G578" s="1"/>
  <c r="B579"/>
  <c r="G579" s="1"/>
  <c r="B580"/>
  <c r="G580" s="1"/>
  <c r="B581"/>
  <c r="G581" s="1"/>
  <c r="B582"/>
  <c r="G582" s="1"/>
  <c r="B583"/>
  <c r="G583" s="1"/>
  <c r="B584"/>
  <c r="G584" s="1"/>
  <c r="B585"/>
  <c r="B586"/>
  <c r="B587"/>
  <c r="G587" s="1"/>
  <c r="B588"/>
  <c r="G588" s="1"/>
  <c r="B589"/>
  <c r="B590"/>
  <c r="G590"/>
  <c r="B591"/>
  <c r="G591"/>
  <c r="B592"/>
  <c r="B593"/>
  <c r="G593" s="1"/>
  <c r="B594"/>
  <c r="G594" s="1"/>
  <c r="B595"/>
  <c r="B596"/>
  <c r="B597"/>
  <c r="G597" s="1"/>
  <c r="B598"/>
  <c r="G598" s="1"/>
  <c r="B599"/>
  <c r="B600"/>
  <c r="B601"/>
  <c r="B602"/>
  <c r="B603"/>
  <c r="B604"/>
  <c r="B605"/>
  <c r="B606"/>
  <c r="B607"/>
  <c r="G607" s="1"/>
  <c r="B608"/>
  <c r="G608" s="1"/>
  <c r="B609"/>
  <c r="G609" s="1"/>
  <c r="B610"/>
  <c r="G610" s="1"/>
  <c r="B611"/>
  <c r="B612"/>
  <c r="G612"/>
  <c r="B613"/>
  <c r="G613"/>
  <c r="B614"/>
  <c r="G614"/>
  <c r="B615"/>
  <c r="G615"/>
  <c r="B616"/>
  <c r="G616"/>
  <c r="B617"/>
  <c r="G617"/>
  <c r="B618"/>
  <c r="G618"/>
  <c r="B619"/>
  <c r="G619"/>
  <c r="B620"/>
  <c r="G620"/>
  <c r="B621"/>
  <c r="G621"/>
  <c r="B622"/>
  <c r="G622"/>
  <c r="B623"/>
  <c r="G623"/>
  <c r="B624"/>
  <c r="G624"/>
  <c r="B625"/>
  <c r="G625"/>
  <c r="B626"/>
  <c r="G626"/>
  <c r="B627"/>
  <c r="G627"/>
  <c r="B628"/>
  <c r="G628"/>
  <c r="B629"/>
  <c r="G629"/>
  <c r="B630"/>
  <c r="G630"/>
  <c r="B631"/>
  <c r="G631"/>
  <c r="B632"/>
  <c r="G632"/>
  <c r="B633"/>
  <c r="G633"/>
  <c r="B634"/>
  <c r="G634"/>
  <c r="B635"/>
  <c r="G635"/>
  <c r="B636"/>
  <c r="G636"/>
  <c r="B637"/>
  <c r="G637"/>
  <c r="B638"/>
  <c r="G638"/>
  <c r="B639"/>
  <c r="G639"/>
  <c r="B640"/>
  <c r="G640"/>
  <c r="B641"/>
  <c r="G641"/>
  <c r="B642"/>
  <c r="G642"/>
  <c r="B643"/>
  <c r="G643"/>
  <c r="B644"/>
  <c r="G644"/>
  <c r="B645"/>
  <c r="G645"/>
  <c r="B646"/>
  <c r="G646"/>
  <c r="B647"/>
  <c r="G647"/>
  <c r="B648"/>
  <c r="B649"/>
  <c r="G649" s="1"/>
  <c r="B650"/>
  <c r="G650" s="1"/>
  <c r="B651"/>
  <c r="G651" s="1"/>
  <c r="B652"/>
  <c r="G652" s="1"/>
  <c r="B653"/>
  <c r="G653" s="1"/>
  <c r="B654"/>
  <c r="G654" s="1"/>
  <c r="B655"/>
  <c r="G655" s="1"/>
  <c r="B656"/>
  <c r="G656" s="1"/>
  <c r="B657"/>
  <c r="G657" s="1"/>
  <c r="B658"/>
  <c r="G658" s="1"/>
  <c r="B659"/>
  <c r="G659" s="1"/>
  <c r="B660"/>
  <c r="G660" s="1"/>
  <c r="B661"/>
  <c r="G661" s="1"/>
  <c r="B662"/>
  <c r="G662" s="1"/>
  <c r="B663"/>
  <c r="G663" s="1"/>
  <c r="B664"/>
  <c r="G664" s="1"/>
  <c r="B665"/>
  <c r="G665" s="1"/>
  <c r="B666"/>
  <c r="G666" s="1"/>
  <c r="B667"/>
  <c r="G667" s="1"/>
  <c r="B668"/>
  <c r="G668" s="1"/>
  <c r="B669"/>
  <c r="G669" s="1"/>
  <c r="B670"/>
  <c r="G670" s="1"/>
  <c r="B671"/>
  <c r="G671" s="1"/>
  <c r="B672"/>
  <c r="G672" s="1"/>
  <c r="B673"/>
  <c r="G673" s="1"/>
  <c r="B674"/>
  <c r="G674" s="1"/>
  <c r="B675"/>
  <c r="G675" s="1"/>
  <c r="B676"/>
  <c r="G676" s="1"/>
  <c r="B677"/>
  <c r="G677" s="1"/>
  <c r="B678"/>
  <c r="G678" s="1"/>
  <c r="B679"/>
  <c r="G679" s="1"/>
  <c r="B680"/>
  <c r="G680" s="1"/>
  <c r="B681"/>
  <c r="G681" s="1"/>
  <c r="B682"/>
  <c r="G682" s="1"/>
  <c r="B683"/>
  <c r="G683" s="1"/>
  <c r="B684"/>
  <c r="G684" s="1"/>
  <c r="B685"/>
  <c r="G685" s="1"/>
  <c r="B686"/>
  <c r="G686" s="1"/>
  <c r="B687"/>
  <c r="G687" s="1"/>
  <c r="B688"/>
  <c r="G688" s="1"/>
  <c r="B689"/>
  <c r="G689" s="1"/>
  <c r="B690"/>
  <c r="G690" s="1"/>
  <c r="B691"/>
  <c r="G691" s="1"/>
  <c r="B692"/>
  <c r="G692" s="1"/>
  <c r="B693"/>
  <c r="G693" s="1"/>
  <c r="B694"/>
  <c r="G694" s="1"/>
  <c r="B695"/>
  <c r="G695" s="1"/>
  <c r="B696"/>
  <c r="G696" s="1"/>
  <c r="B697"/>
  <c r="G697" s="1"/>
  <c r="B698"/>
  <c r="G698" s="1"/>
  <c r="B699"/>
  <c r="G699" s="1"/>
  <c r="B700"/>
  <c r="G700" s="1"/>
  <c r="B701"/>
  <c r="G701" s="1"/>
  <c r="B702"/>
  <c r="G702" s="1"/>
  <c r="B703"/>
  <c r="G703" s="1"/>
  <c r="B704"/>
  <c r="G704" s="1"/>
  <c r="B705"/>
  <c r="G705" s="1"/>
  <c r="B706"/>
  <c r="G706" s="1"/>
  <c r="B707"/>
  <c r="G707" s="1"/>
  <c r="B708"/>
  <c r="G708" s="1"/>
  <c r="B709"/>
  <c r="G709" s="1"/>
  <c r="B710"/>
  <c r="G710" s="1"/>
  <c r="B711"/>
  <c r="G711" s="1"/>
  <c r="B712"/>
  <c r="G712" s="1"/>
  <c r="B713"/>
  <c r="G713" s="1"/>
  <c r="B714"/>
  <c r="G714" s="1"/>
  <c r="B715"/>
  <c r="G715" s="1"/>
  <c r="B716"/>
  <c r="G716" s="1"/>
  <c r="B717"/>
  <c r="G717" s="1"/>
  <c r="B718"/>
  <c r="G718" s="1"/>
  <c r="B719"/>
  <c r="G719" s="1"/>
  <c r="B720"/>
  <c r="G720" s="1"/>
  <c r="B721"/>
  <c r="G721" s="1"/>
  <c r="B722"/>
  <c r="G722" s="1"/>
  <c r="B723"/>
  <c r="G723" s="1"/>
  <c r="B724"/>
  <c r="G724" s="1"/>
  <c r="B725"/>
  <c r="G725" s="1"/>
  <c r="B726"/>
  <c r="G726" s="1"/>
  <c r="B727"/>
  <c r="G727" s="1"/>
  <c r="B728"/>
  <c r="G728" s="1"/>
  <c r="B729"/>
  <c r="G729" s="1"/>
  <c r="B730"/>
  <c r="G730" s="1"/>
  <c r="B731"/>
  <c r="G731" s="1"/>
  <c r="B732"/>
  <c r="G732" s="1"/>
  <c r="B733"/>
  <c r="G733" s="1"/>
  <c r="B734"/>
  <c r="G734" s="1"/>
  <c r="B735"/>
  <c r="G735" s="1"/>
  <c r="B736"/>
  <c r="G736" s="1"/>
  <c r="B737"/>
  <c r="G737" s="1"/>
  <c r="B738"/>
  <c r="B739"/>
  <c r="G739"/>
  <c r="B740"/>
  <c r="G740"/>
  <c r="B741"/>
  <c r="G741"/>
  <c r="B742"/>
  <c r="G742"/>
  <c r="B743"/>
  <c r="G743"/>
  <c r="B744"/>
  <c r="G744"/>
  <c r="B745"/>
  <c r="G745"/>
  <c r="B746"/>
  <c r="G746"/>
  <c r="B747"/>
  <c r="G747"/>
  <c r="B748"/>
  <c r="G748"/>
  <c r="B749"/>
  <c r="G749"/>
  <c r="B750"/>
  <c r="G750"/>
  <c r="B751"/>
  <c r="G751"/>
  <c r="B752"/>
  <c r="G752"/>
  <c r="B753"/>
  <c r="G753"/>
  <c r="B754"/>
  <c r="G754"/>
  <c r="B755"/>
  <c r="G755"/>
  <c r="B756"/>
  <c r="G756"/>
  <c r="B757"/>
  <c r="G757"/>
  <c r="B758"/>
  <c r="G758"/>
  <c r="B759"/>
  <c r="G759"/>
  <c r="B760"/>
  <c r="G760"/>
  <c r="B761"/>
  <c r="G761"/>
  <c r="B762"/>
  <c r="G762"/>
  <c r="B763"/>
  <c r="G763"/>
  <c r="B764"/>
  <c r="G764"/>
  <c r="B765"/>
  <c r="G765"/>
  <c r="B766"/>
  <c r="G766"/>
  <c r="B767"/>
  <c r="G767"/>
  <c r="B768"/>
  <c r="G768"/>
  <c r="B769"/>
  <c r="G769"/>
  <c r="B770"/>
  <c r="G770"/>
  <c r="B771"/>
  <c r="G771"/>
  <c r="B772"/>
  <c r="G772"/>
  <c r="B773"/>
  <c r="G773"/>
  <c r="B774"/>
  <c r="G774"/>
  <c r="B775"/>
  <c r="G775"/>
  <c r="B776"/>
  <c r="G776"/>
  <c r="B777"/>
  <c r="G777"/>
  <c r="B778"/>
  <c r="G778"/>
  <c r="B779"/>
  <c r="G779"/>
  <c r="B780"/>
  <c r="G780"/>
  <c r="B781"/>
  <c r="G781"/>
  <c r="B782"/>
  <c r="G782"/>
  <c r="B783"/>
  <c r="G783"/>
  <c r="B784"/>
  <c r="G784"/>
  <c r="B785"/>
  <c r="G785"/>
  <c r="B786"/>
  <c r="G786"/>
  <c r="B787"/>
  <c r="G787"/>
  <c r="B788"/>
  <c r="G788"/>
  <c r="B789"/>
  <c r="G789"/>
  <c r="B790"/>
  <c r="G790"/>
  <c r="B791"/>
  <c r="G791"/>
  <c r="B792"/>
  <c r="G792"/>
  <c r="B793"/>
  <c r="G793"/>
  <c r="B794"/>
  <c r="G794"/>
  <c r="B795"/>
  <c r="G795"/>
  <c r="B796"/>
  <c r="G796"/>
  <c r="B797"/>
  <c r="G797"/>
  <c r="B798"/>
  <c r="G798"/>
  <c r="B799"/>
  <c r="G799"/>
  <c r="B800"/>
  <c r="B801"/>
  <c r="G801" s="1"/>
  <c r="B802"/>
  <c r="G802" s="1"/>
  <c r="B803"/>
  <c r="G803" s="1"/>
  <c r="B804"/>
  <c r="G804" s="1"/>
  <c r="B805"/>
  <c r="G805" s="1"/>
  <c r="B806"/>
  <c r="G806" s="1"/>
  <c r="B807"/>
  <c r="G807" s="1"/>
  <c r="B808"/>
  <c r="G808" s="1"/>
  <c r="B809"/>
  <c r="G809" s="1"/>
  <c r="B810"/>
  <c r="G810" s="1"/>
  <c r="B811"/>
  <c r="G811" s="1"/>
  <c r="B812"/>
  <c r="G812" s="1"/>
  <c r="B813"/>
  <c r="G813" s="1"/>
  <c r="B814"/>
  <c r="G814" s="1"/>
  <c r="B815"/>
  <c r="G815" s="1"/>
  <c r="B816"/>
  <c r="G816" s="1"/>
  <c r="B817"/>
  <c r="G817" s="1"/>
  <c r="B818"/>
  <c r="G818" s="1"/>
  <c r="B819"/>
  <c r="G819" s="1"/>
  <c r="B820"/>
  <c r="G820" s="1"/>
  <c r="B821"/>
  <c r="G821" s="1"/>
  <c r="B822"/>
  <c r="G822" s="1"/>
  <c r="B823"/>
  <c r="G823" s="1"/>
  <c r="B824"/>
  <c r="G824" s="1"/>
  <c r="B825"/>
  <c r="G825" s="1"/>
  <c r="B826"/>
  <c r="G826" s="1"/>
  <c r="B827"/>
  <c r="G827" s="1"/>
  <c r="B828"/>
  <c r="G828" s="1"/>
  <c r="B829"/>
  <c r="G829" s="1"/>
  <c r="B830"/>
  <c r="G830" s="1"/>
  <c r="B831"/>
  <c r="G831" s="1"/>
  <c r="B832"/>
  <c r="G832" s="1"/>
  <c r="B833"/>
  <c r="G833" s="1"/>
  <c r="B834"/>
  <c r="G834" s="1"/>
  <c r="B835"/>
  <c r="G835" s="1"/>
  <c r="B836"/>
  <c r="G836" s="1"/>
  <c r="B837"/>
  <c r="G837" s="1"/>
  <c r="B838"/>
  <c r="G838" s="1"/>
  <c r="B839"/>
  <c r="G839" s="1"/>
  <c r="B840"/>
  <c r="G840" s="1"/>
  <c r="B841"/>
  <c r="G841" s="1"/>
  <c r="B842"/>
  <c r="G842" s="1"/>
  <c r="B843"/>
  <c r="G843" s="1"/>
  <c r="B844"/>
  <c r="G844" s="1"/>
  <c r="B845"/>
  <c r="G845" s="1"/>
  <c r="B846"/>
  <c r="G846" s="1"/>
  <c r="B847"/>
  <c r="G847" s="1"/>
  <c r="B848"/>
  <c r="G848" s="1"/>
  <c r="B849"/>
  <c r="G849" s="1"/>
  <c r="B850"/>
  <c r="G850" s="1"/>
  <c r="B851"/>
  <c r="G851" s="1"/>
  <c r="B852"/>
  <c r="G852" s="1"/>
  <c r="B853"/>
  <c r="G853" s="1"/>
  <c r="B854"/>
  <c r="G854" s="1"/>
  <c r="B855"/>
  <c r="G855" s="1"/>
  <c r="B856"/>
  <c r="G856" s="1"/>
  <c r="B857"/>
  <c r="G857" s="1"/>
  <c r="B858"/>
  <c r="G858" s="1"/>
  <c r="B859"/>
  <c r="G859" s="1"/>
  <c r="B860"/>
  <c r="G860" s="1"/>
  <c r="B861"/>
  <c r="G861" s="1"/>
  <c r="B862"/>
  <c r="G862" s="1"/>
  <c r="B863"/>
  <c r="G863" s="1"/>
  <c r="B864"/>
  <c r="B865"/>
  <c r="B866"/>
  <c r="G866" s="1"/>
  <c r="B867"/>
  <c r="G867" s="1"/>
  <c r="B868"/>
  <c r="G868" s="1"/>
  <c r="B869"/>
  <c r="G869" s="1"/>
  <c r="B870"/>
  <c r="G870" s="1"/>
  <c r="B871"/>
  <c r="G871" s="1"/>
  <c r="B872"/>
  <c r="G872" s="1"/>
  <c r="B873"/>
  <c r="G873" s="1"/>
  <c r="B874"/>
  <c r="G874" s="1"/>
  <c r="B875"/>
  <c r="G875" s="1"/>
  <c r="B876"/>
  <c r="G876" s="1"/>
  <c r="B877"/>
  <c r="G877" s="1"/>
  <c r="B878"/>
  <c r="G878" s="1"/>
  <c r="B879"/>
  <c r="G879" s="1"/>
  <c r="B880"/>
  <c r="G880" s="1"/>
  <c r="B881"/>
  <c r="G881" s="1"/>
  <c r="B882"/>
  <c r="G882" s="1"/>
  <c r="B883"/>
  <c r="G883" s="1"/>
  <c r="B884"/>
  <c r="G884" s="1"/>
  <c r="B885"/>
  <c r="G885" s="1"/>
  <c r="B886"/>
  <c r="B887"/>
  <c r="G887"/>
  <c r="B888"/>
  <c r="G888"/>
  <c r="B889"/>
  <c r="G889"/>
  <c r="B890"/>
  <c r="G890"/>
  <c r="B891"/>
  <c r="G891"/>
  <c r="B892"/>
  <c r="G892"/>
  <c r="B893"/>
  <c r="G893"/>
  <c r="B894"/>
  <c r="G894"/>
  <c r="B895"/>
  <c r="G895"/>
  <c r="B896"/>
  <c r="G896"/>
  <c r="B897"/>
  <c r="G897"/>
  <c r="B898"/>
  <c r="G898"/>
  <c r="B899"/>
  <c r="G899"/>
  <c r="B900"/>
  <c r="G900"/>
  <c r="B901"/>
  <c r="B902"/>
  <c r="G902" s="1"/>
  <c r="B903"/>
  <c r="G903" s="1"/>
  <c r="B904"/>
  <c r="G904" s="1"/>
  <c r="B905"/>
  <c r="G905" s="1"/>
  <c r="B906"/>
  <c r="G906" s="1"/>
  <c r="B907"/>
  <c r="G907" s="1"/>
  <c r="B908"/>
  <c r="G908" s="1"/>
  <c r="B909"/>
  <c r="G909" s="1"/>
  <c r="B910"/>
  <c r="B911"/>
  <c r="B912"/>
  <c r="B913"/>
  <c r="G913"/>
  <c r="B914"/>
  <c r="G914"/>
  <c r="B915"/>
  <c r="G915"/>
  <c r="B916"/>
  <c r="G916"/>
  <c r="B917"/>
  <c r="B918"/>
  <c r="G918" s="1"/>
  <c r="B919"/>
  <c r="B920"/>
  <c r="G920"/>
  <c r="B921"/>
  <c r="G921"/>
  <c r="B922"/>
  <c r="G922"/>
  <c r="B923"/>
  <c r="B924"/>
  <c r="G924" s="1"/>
  <c r="B925"/>
  <c r="G925" s="1"/>
  <c r="B926"/>
  <c r="G926" s="1"/>
  <c r="B927"/>
  <c r="G927" s="1"/>
  <c r="B928"/>
  <c r="G928" s="1"/>
  <c r="B929"/>
  <c r="B930"/>
  <c r="G930"/>
  <c r="B931"/>
  <c r="G931"/>
  <c r="B932"/>
  <c r="G932"/>
  <c r="B933"/>
  <c r="G933"/>
  <c r="B934"/>
  <c r="G934"/>
  <c r="B935"/>
  <c r="G935"/>
  <c r="B936"/>
  <c r="G936"/>
  <c r="B937"/>
  <c r="B938"/>
  <c r="G938" s="1"/>
  <c r="B939"/>
  <c r="G939" s="1"/>
  <c r="B940"/>
  <c r="G940" s="1"/>
  <c r="B941"/>
  <c r="G941" s="1"/>
  <c r="B942"/>
  <c r="G942" s="1"/>
  <c r="B943"/>
  <c r="G943" s="1"/>
  <c r="B944"/>
  <c r="G944" s="1"/>
  <c r="B945"/>
  <c r="G945" s="1"/>
  <c r="B946"/>
  <c r="G946" s="1"/>
  <c r="B947"/>
  <c r="B948"/>
  <c r="G948"/>
  <c r="B949"/>
  <c r="B950"/>
  <c r="G950" s="1"/>
  <c r="B951"/>
  <c r="G951" s="1"/>
  <c r="B952"/>
  <c r="G952" s="1"/>
  <c r="B953"/>
  <c r="G953" s="1"/>
  <c r="B954"/>
  <c r="G954" s="1"/>
  <c r="B955"/>
  <c r="G955" s="1"/>
  <c r="B956"/>
  <c r="B957"/>
  <c r="B958"/>
  <c r="G958" s="1"/>
  <c r="B959"/>
  <c r="G959" s="1"/>
  <c r="B960"/>
  <c r="G960" s="1"/>
  <c r="B961"/>
  <c r="G961" s="1"/>
  <c r="B962"/>
  <c r="B963"/>
  <c r="G963"/>
  <c r="B964"/>
  <c r="G964"/>
  <c r="B965"/>
  <c r="G965"/>
  <c r="B966"/>
  <c r="G966"/>
  <c r="B967"/>
  <c r="G967"/>
  <c r="B968"/>
  <c r="G968"/>
  <c r="B969"/>
  <c r="G969"/>
  <c r="B970"/>
  <c r="B971"/>
  <c r="G971" s="1"/>
  <c r="B972"/>
  <c r="G972" s="1"/>
  <c r="B973"/>
  <c r="G973" s="1"/>
  <c r="B974"/>
  <c r="G974" s="1"/>
  <c r="B975"/>
  <c r="B976"/>
  <c r="B977"/>
  <c r="G977" s="1"/>
  <c r="B978"/>
  <c r="G978" s="1"/>
  <c r="B979"/>
  <c r="B980"/>
  <c r="G980"/>
  <c r="B981"/>
  <c r="G981"/>
  <c r="B982"/>
  <c r="G982"/>
  <c r="B983"/>
  <c r="B984"/>
  <c r="B985"/>
  <c r="G985"/>
  <c r="B986"/>
  <c r="G986"/>
  <c r="B987"/>
  <c r="B988"/>
  <c r="G988" s="1"/>
  <c r="B989"/>
  <c r="G989" s="1"/>
  <c r="B990"/>
  <c r="B991"/>
  <c r="G991"/>
  <c r="B992"/>
  <c r="G992"/>
  <c r="B993"/>
  <c r="G993"/>
  <c r="B994"/>
  <c r="G994"/>
  <c r="B995"/>
  <c r="B996"/>
  <c r="B997"/>
  <c r="G997"/>
  <c r="B998"/>
  <c r="G998"/>
  <c r="B999"/>
  <c r="B1000"/>
  <c r="G1000" s="1"/>
  <c r="B1001"/>
  <c r="G1001" s="1"/>
  <c r="B1002"/>
  <c r="B1003"/>
  <c r="B1004"/>
  <c r="G1004" s="1"/>
  <c r="B1005"/>
  <c r="G1005" s="1"/>
  <c r="B1006"/>
  <c r="B1007"/>
  <c r="G1007"/>
  <c r="B1008"/>
  <c r="G1008"/>
  <c r="B1009"/>
  <c r="B1010"/>
  <c r="G1010" s="1"/>
  <c r="B1011"/>
  <c r="G1011" s="1"/>
  <c r="B1012"/>
  <c r="G1012" s="1"/>
  <c r="B1013"/>
  <c r="G1013" s="1"/>
  <c r="B1014"/>
  <c r="B1015"/>
  <c r="G1015"/>
  <c r="B1016"/>
  <c r="G1016"/>
  <c r="B1017"/>
  <c r="G1017"/>
  <c r="B1018"/>
  <c r="B1019"/>
  <c r="B1020"/>
  <c r="B1021"/>
  <c r="G1021" s="1"/>
  <c r="B1022"/>
  <c r="G1022" s="1"/>
  <c r="B1023"/>
  <c r="G1023" s="1"/>
  <c r="B1024"/>
  <c r="G1024" s="1"/>
  <c r="B1025"/>
  <c r="B1026"/>
  <c r="B1027"/>
  <c r="B1028"/>
  <c r="G1028"/>
  <c r="B1029"/>
  <c r="G1029"/>
  <c r="B1030"/>
  <c r="G1030"/>
  <c r="B1031"/>
  <c r="B1032"/>
  <c r="G1032" s="1"/>
  <c r="B1033"/>
  <c r="G1033" s="1"/>
  <c r="B1034"/>
  <c r="G1034" s="1"/>
  <c r="B1035"/>
  <c r="G1035" s="1"/>
  <c r="B1036"/>
  <c r="G1036" s="1"/>
  <c r="B1037"/>
  <c r="G1037" s="1"/>
  <c r="B1038"/>
  <c r="B1039"/>
  <c r="G1039"/>
  <c r="B1040"/>
  <c r="B1041"/>
  <c r="B1042"/>
  <c r="G1042"/>
  <c r="B1043"/>
  <c r="G1043"/>
  <c r="B1044"/>
  <c r="G1044"/>
  <c r="B1045"/>
  <c r="G1045"/>
  <c r="B1046"/>
  <c r="B1047"/>
  <c r="G1047" s="1"/>
  <c r="B1048"/>
  <c r="G1048" s="1"/>
  <c r="B1049"/>
  <c r="G1049" s="1"/>
  <c r="B1050"/>
  <c r="G1050" s="1"/>
  <c r="B1051"/>
  <c r="G1051" s="1"/>
  <c r="B1052"/>
  <c r="G1052" s="1"/>
  <c r="B1053"/>
  <c r="G1053" s="1"/>
  <c r="B1054"/>
  <c r="B1055"/>
  <c r="G1055"/>
  <c r="B1056"/>
  <c r="G1056"/>
  <c r="B1057"/>
  <c r="G1057"/>
  <c r="B1058"/>
  <c r="G1058"/>
  <c r="B1059"/>
  <c r="B1060"/>
  <c r="G1060" s="1"/>
  <c r="B1061"/>
  <c r="G1061" s="1"/>
  <c r="B1062"/>
  <c r="G1062" s="1"/>
  <c r="B1063"/>
  <c r="G1063" s="1"/>
  <c r="B1064"/>
  <c r="B1065"/>
  <c r="G1065"/>
  <c r="B1066"/>
  <c r="G1066"/>
  <c r="B1067"/>
  <c r="B1068"/>
  <c r="G1068" s="1"/>
  <c r="B1069"/>
  <c r="G1069" s="1"/>
  <c r="B1070"/>
  <c r="G1070" s="1"/>
  <c r="B1071"/>
  <c r="G1071" s="1"/>
  <c r="B1072"/>
  <c r="B1073"/>
  <c r="G1073"/>
  <c r="B1074"/>
  <c r="B1075"/>
  <c r="B1076"/>
  <c r="G1076"/>
  <c r="B1077"/>
  <c r="G1077"/>
  <c r="B1078"/>
  <c r="B1079"/>
  <c r="G1079" s="1"/>
  <c r="B1080"/>
  <c r="B1081"/>
  <c r="B1082"/>
  <c r="G1082" s="1"/>
  <c r="B1083"/>
  <c r="B1084"/>
  <c r="B1085"/>
  <c r="G1085" s="1"/>
  <c r="B1086"/>
  <c r="B1087"/>
  <c r="G1087"/>
  <c r="B1088"/>
  <c r="B1089"/>
  <c r="G1089" s="1"/>
  <c r="B1090"/>
  <c r="B1091"/>
  <c r="G1091"/>
  <c r="B1092"/>
  <c r="B1093"/>
  <c r="G1093" s="1"/>
  <c r="B1094"/>
  <c r="B1095"/>
  <c r="B1096"/>
  <c r="B1097"/>
  <c r="G1097"/>
  <c r="B1098"/>
  <c r="G1098"/>
  <c r="B1099"/>
  <c r="G1099"/>
  <c r="B1100"/>
  <c r="G1100"/>
  <c r="B1101"/>
  <c r="G1101"/>
  <c r="B1102"/>
  <c r="B1103"/>
  <c r="G1103" s="1"/>
  <c r="B1104"/>
  <c r="G1104" s="1"/>
  <c r="B1105"/>
  <c r="G1105" s="1"/>
  <c r="B1106"/>
  <c r="G1106" s="1"/>
  <c r="B1107"/>
  <c r="G1107" s="1"/>
  <c r="B1108"/>
  <c r="B1109"/>
  <c r="G1109"/>
  <c r="B1110"/>
  <c r="G1110"/>
  <c r="B1111"/>
  <c r="G1111"/>
  <c r="B1112"/>
  <c r="G1112"/>
  <c r="B1113"/>
  <c r="G1113"/>
  <c r="B1114"/>
  <c r="G1114"/>
  <c r="B1115"/>
  <c r="G1115"/>
  <c r="B1116"/>
  <c r="G1116"/>
  <c r="B1117"/>
  <c r="B1118"/>
  <c r="G1118" s="1"/>
  <c r="B1119"/>
  <c r="G1119" s="1"/>
  <c r="B1120"/>
  <c r="G1120" s="1"/>
  <c r="B1121"/>
  <c r="G1121" s="1"/>
  <c r="B1122"/>
  <c r="G1122" s="1"/>
  <c r="B1123"/>
  <c r="G1123" s="1"/>
  <c r="B1124"/>
  <c r="B1125"/>
  <c r="B1126"/>
  <c r="B1127"/>
  <c r="B1128"/>
  <c r="G1128" s="1"/>
  <c r="B1129"/>
  <c r="G1129" s="1"/>
  <c r="B1130"/>
  <c r="G1130" s="1"/>
  <c r="B1131"/>
  <c r="G1131" s="1"/>
  <c r="B1132"/>
  <c r="G1132" s="1"/>
  <c r="B1133"/>
  <c r="G1133" s="1"/>
  <c r="B1134"/>
  <c r="G1134" s="1"/>
  <c r="B1135"/>
  <c r="G1135" s="1"/>
  <c r="B1136"/>
  <c r="G1136" s="1"/>
  <c r="B1137"/>
  <c r="G1137" s="1"/>
  <c r="B1138"/>
  <c r="G1138" s="1"/>
  <c r="B1139"/>
  <c r="G1139" s="1"/>
  <c r="B1140"/>
  <c r="G1140" s="1"/>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G1155" s="1"/>
  <c r="B1156"/>
  <c r="G1156" s="1"/>
  <c r="B1157"/>
  <c r="G1157" s="1"/>
  <c r="B1158"/>
  <c r="G1158" s="1"/>
  <c r="B1159"/>
  <c r="G1159" s="1"/>
  <c r="B1160"/>
  <c r="G1160" s="1"/>
  <c r="B1161"/>
  <c r="G1161" s="1"/>
  <c r="B1162"/>
  <c r="G1162" s="1"/>
  <c r="B1163"/>
  <c r="G1163" s="1"/>
  <c r="B1164"/>
  <c r="G1164" s="1"/>
  <c r="B1165"/>
  <c r="G1165" s="1"/>
  <c r="B1166"/>
  <c r="G1166" s="1"/>
  <c r="B1167"/>
  <c r="G1167" s="1"/>
  <c r="B1168"/>
  <c r="B1169"/>
  <c r="G1169"/>
  <c r="B1170"/>
  <c r="G1170"/>
  <c r="B1171"/>
  <c r="G1171"/>
  <c r="B1172"/>
  <c r="G1172"/>
  <c r="B1173"/>
  <c r="G1173"/>
  <c r="B1174"/>
  <c r="G1174"/>
  <c r="B1175"/>
  <c r="G1175"/>
  <c r="B1176"/>
  <c r="G1176"/>
  <c r="B1177"/>
  <c r="G1177"/>
  <c r="B1178"/>
  <c r="G1178"/>
  <c r="B1179"/>
  <c r="G1179"/>
  <c r="B1180"/>
  <c r="G1180"/>
  <c r="B1181"/>
  <c r="G1181"/>
  <c r="B1182"/>
  <c r="G1182"/>
  <c r="B1183"/>
  <c r="G1183"/>
  <c r="B1184"/>
  <c r="G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G1208"/>
  <c r="B1209"/>
  <c r="G1209"/>
  <c r="B1210"/>
  <c r="G1210"/>
  <c r="B1211"/>
  <c r="G1211"/>
  <c r="B1212"/>
  <c r="G1212"/>
  <c r="B1213"/>
  <c r="G1213"/>
  <c r="B1214"/>
  <c r="G1214"/>
  <c r="B1215"/>
  <c r="G1215"/>
  <c r="B1216"/>
  <c r="G1216"/>
  <c r="B1217"/>
  <c r="G1217"/>
  <c r="B1218"/>
  <c r="G1218"/>
  <c r="B1219"/>
  <c r="G1219"/>
  <c r="B1220"/>
  <c r="G1220"/>
  <c r="B1221"/>
  <c r="G1221"/>
  <c r="B1222"/>
  <c r="G1222"/>
  <c r="B1223"/>
  <c r="G1223"/>
  <c r="B1224"/>
  <c r="G1224"/>
  <c r="B1225"/>
  <c r="G1225"/>
  <c r="B1226"/>
  <c r="G1226"/>
  <c r="B1227"/>
  <c r="B1228"/>
  <c r="G1228" s="1"/>
  <c r="B1229"/>
  <c r="G1229" s="1"/>
  <c r="B1230"/>
  <c r="G1230" s="1"/>
  <c r="B1231"/>
  <c r="G1231" s="1"/>
  <c r="B1232"/>
  <c r="G1232" s="1"/>
  <c r="B1233"/>
  <c r="G1233" s="1"/>
  <c r="B1234"/>
  <c r="G1234" s="1"/>
  <c r="B1235"/>
  <c r="G1235" s="1"/>
  <c r="B1236"/>
  <c r="G1236" s="1"/>
  <c r="B1237"/>
  <c r="G1237" s="1"/>
  <c r="B1238"/>
  <c r="G1238" s="1"/>
  <c r="B1239"/>
  <c r="G1239" s="1"/>
  <c r="B1240"/>
  <c r="G1240" s="1"/>
  <c r="B1241"/>
  <c r="G1241" s="1"/>
  <c r="B1242"/>
  <c r="G1242" s="1"/>
  <c r="B1243"/>
  <c r="G1243" s="1"/>
  <c r="B1244"/>
  <c r="G1244" s="1"/>
  <c r="B1245"/>
  <c r="G1245" s="1"/>
  <c r="B1246"/>
  <c r="G1246" s="1"/>
  <c r="B1247"/>
  <c r="G1247" s="1"/>
  <c r="B1248"/>
  <c r="G1248" s="1"/>
  <c r="B1249"/>
  <c r="G1249" s="1"/>
  <c r="B1250"/>
  <c r="G1250" s="1"/>
  <c r="B1251"/>
  <c r="G1251" s="1"/>
  <c r="B1252"/>
  <c r="G1252" s="1"/>
  <c r="B1253"/>
  <c r="G1253" s="1"/>
  <c r="B1254"/>
  <c r="G1254" s="1"/>
  <c r="B1255"/>
  <c r="G1255" s="1"/>
  <c r="B1256"/>
  <c r="G1256" s="1"/>
  <c r="B1257"/>
  <c r="G1257" s="1"/>
  <c r="B1258"/>
  <c r="G1258" s="1"/>
  <c r="B1259"/>
  <c r="G1259" s="1"/>
  <c r="B1260"/>
  <c r="G1260" s="1"/>
  <c r="B1261"/>
  <c r="G1261" s="1"/>
  <c r="B1262"/>
  <c r="B1263"/>
  <c r="G1263"/>
  <c r="B1264"/>
  <c r="G1264"/>
  <c r="B1265"/>
  <c r="G1265"/>
  <c r="B1266"/>
  <c r="G1266"/>
  <c r="B1267"/>
  <c r="G1267"/>
  <c r="B1268"/>
  <c r="G1268"/>
  <c r="B1269"/>
  <c r="G1269"/>
  <c r="B1270"/>
  <c r="G1270"/>
  <c r="B1271"/>
  <c r="G1271"/>
  <c r="B1272"/>
  <c r="G1272"/>
  <c r="B1273"/>
  <c r="G1273"/>
  <c r="B1274"/>
  <c r="G1274"/>
  <c r="B1275"/>
  <c r="G1275"/>
  <c r="B1276"/>
  <c r="G1276"/>
  <c r="B1277"/>
  <c r="G1277"/>
  <c r="B1278"/>
  <c r="G1278"/>
  <c r="B1279"/>
  <c r="G1279"/>
  <c r="B1280"/>
  <c r="G1280"/>
  <c r="B1281"/>
  <c r="G1281"/>
  <c r="B1282"/>
  <c r="G1282"/>
  <c r="B1283"/>
  <c r="G1283"/>
  <c r="B1284"/>
  <c r="G1284"/>
  <c r="B1285"/>
  <c r="G1285"/>
  <c r="B1286"/>
  <c r="G1286"/>
  <c r="B1287"/>
  <c r="G1287"/>
  <c r="B1288"/>
  <c r="G1288"/>
  <c r="B1289"/>
  <c r="G1289"/>
  <c r="B1290"/>
  <c r="G1290"/>
  <c r="B1291"/>
  <c r="G1291"/>
  <c r="B1292"/>
  <c r="G1292"/>
  <c r="B1293"/>
  <c r="G1293"/>
  <c r="B1294"/>
  <c r="G1294"/>
  <c r="B1295"/>
  <c r="G1295"/>
  <c r="B1296"/>
  <c r="G1296"/>
  <c r="B1297"/>
  <c r="G1297"/>
  <c r="B1298"/>
  <c r="G1298"/>
  <c r="B1299"/>
  <c r="B1300"/>
  <c r="B1301"/>
  <c r="B1302"/>
  <c r="G1302" s="1"/>
  <c r="B1303"/>
  <c r="G1303" s="1"/>
  <c r="B1304"/>
  <c r="G1304" s="1"/>
  <c r="B1305"/>
  <c r="B1306"/>
  <c r="G1306"/>
  <c r="B1307"/>
  <c r="G1307"/>
  <c r="B1308"/>
  <c r="B1309"/>
  <c r="G1309" s="1"/>
  <c r="B1310"/>
  <c r="G1310" s="1"/>
  <c r="B1311"/>
  <c r="G1311" s="1"/>
  <c r="B1312"/>
  <c r="G1312" s="1"/>
  <c r="B1313"/>
  <c r="G1313" s="1"/>
  <c r="B1314"/>
  <c r="G1314" s="1"/>
  <c r="B1315"/>
  <c r="G1315" s="1"/>
  <c r="B1316"/>
  <c r="G1316" s="1"/>
  <c r="B1317"/>
  <c r="B1318"/>
  <c r="G1318"/>
  <c r="B1319"/>
  <c r="G1319"/>
  <c r="B1320"/>
  <c r="G1320"/>
  <c r="B1321"/>
  <c r="G1321"/>
  <c r="B1322"/>
  <c r="G1322"/>
  <c r="B1323"/>
  <c r="B1324"/>
  <c r="G1324" s="1"/>
  <c r="B1325"/>
  <c r="G1325" s="1"/>
  <c r="B1326"/>
  <c r="G1326" s="1"/>
  <c r="B1327"/>
  <c r="G1327" s="1"/>
  <c r="B1328"/>
  <c r="G1328" s="1"/>
  <c r="B1329"/>
  <c r="G1329" s="1"/>
  <c r="B1330"/>
  <c r="B1331"/>
  <c r="B1332"/>
  <c r="G1332" s="1"/>
  <c r="B1333"/>
  <c r="G1333" s="1"/>
  <c r="B1334"/>
  <c r="B1335"/>
  <c r="G1335"/>
  <c r="B1336"/>
  <c r="G1336"/>
  <c r="B1337"/>
  <c r="G1337"/>
  <c r="B1338"/>
  <c r="B1339"/>
  <c r="G1339" s="1"/>
  <c r="B1340"/>
  <c r="G1340" s="1"/>
  <c r="B1341"/>
  <c r="G1341" s="1"/>
  <c r="B1342"/>
  <c r="G1342" s="1"/>
  <c r="B1343"/>
  <c r="G1343" s="1"/>
  <c r="B1344"/>
  <c r="G1344" s="1"/>
  <c r="B1345"/>
  <c r="B1346"/>
  <c r="G1346"/>
  <c r="B1347"/>
  <c r="G1347"/>
  <c r="B1348"/>
  <c r="G1348"/>
  <c r="B1349"/>
  <c r="B1350"/>
  <c r="G1350" s="1"/>
  <c r="B1351"/>
  <c r="G1351" s="1"/>
  <c r="B1352"/>
  <c r="G1352" s="1"/>
  <c r="B1353"/>
  <c r="G1353" s="1"/>
  <c r="B1354"/>
  <c r="G1354" s="1"/>
  <c r="B1355"/>
  <c r="G1355" s="1"/>
  <c r="B1356"/>
  <c r="B1357"/>
  <c r="G1357"/>
  <c r="B1358"/>
  <c r="G1358"/>
  <c r="B1359"/>
  <c r="G1359"/>
  <c r="B1360"/>
  <c r="G1360"/>
  <c r="B1361"/>
  <c r="B1362"/>
  <c r="G1362" s="1"/>
  <c r="B1363"/>
  <c r="G1363" s="1"/>
  <c r="B1364"/>
  <c r="G1364" s="1"/>
  <c r="B1365"/>
  <c r="G1365" s="1"/>
  <c r="B1366"/>
  <c r="G1366" s="1"/>
  <c r="B1367"/>
  <c r="G1367" s="1"/>
  <c r="B1368"/>
  <c r="G1368" s="1"/>
  <c r="B1369"/>
  <c r="G1369" s="1"/>
  <c r="B1370"/>
  <c r="B1371"/>
  <c r="G1371"/>
  <c r="B1372"/>
  <c r="G1372"/>
  <c r="B1373"/>
  <c r="G1373"/>
  <c r="B1374"/>
  <c r="G1374"/>
  <c r="B1375"/>
  <c r="G1375"/>
  <c r="B1376"/>
  <c r="G1376"/>
  <c r="B1377"/>
  <c r="B1378"/>
  <c r="G1378" s="1"/>
  <c r="B1379"/>
  <c r="G1379" s="1"/>
  <c r="B1380"/>
  <c r="G1380" s="1"/>
  <c r="B1381"/>
  <c r="G1381" s="1"/>
  <c r="B1382"/>
  <c r="G1382" s="1"/>
  <c r="B1383"/>
  <c r="G1383" s="1"/>
  <c r="B1384"/>
  <c r="B1385"/>
  <c r="B1386"/>
  <c r="G1386" s="1"/>
  <c r="B1387"/>
  <c r="G1387" s="1"/>
  <c r="B1388"/>
  <c r="G1388" s="1"/>
  <c r="B1389"/>
  <c r="B1390"/>
  <c r="G1390"/>
  <c r="B1391"/>
  <c r="G1391"/>
  <c r="B1392"/>
  <c r="G1392"/>
  <c r="B1393"/>
  <c r="G1393"/>
  <c r="B1394"/>
  <c r="B1395"/>
  <c r="G1395" s="1"/>
  <c r="B1396"/>
  <c r="G1396" s="1"/>
  <c r="B1397"/>
  <c r="G1397" s="1"/>
  <c r="B1398"/>
  <c r="G1398" s="1"/>
  <c r="B1399"/>
  <c r="G1399" s="1"/>
  <c r="B1400"/>
  <c r="G1400" s="1"/>
  <c r="B1401"/>
  <c r="G1401" s="1"/>
  <c r="B1402"/>
  <c r="B1403"/>
  <c r="G1403"/>
  <c r="B1404"/>
  <c r="G1404"/>
  <c r="B1405"/>
  <c r="G1405"/>
  <c r="B1406"/>
  <c r="G1406"/>
  <c r="B1407"/>
  <c r="G1407"/>
  <c r="B1408"/>
  <c r="G1408"/>
  <c r="B1409"/>
  <c r="B1410"/>
  <c r="B1411"/>
  <c r="G1411"/>
  <c r="B1412"/>
  <c r="G1412"/>
  <c r="B1413"/>
  <c r="B1414"/>
  <c r="G1414" s="1"/>
  <c r="B1415"/>
  <c r="G1415" s="1"/>
  <c r="B1416"/>
  <c r="G1416" s="1"/>
  <c r="B1417"/>
  <c r="B1418"/>
  <c r="G1418"/>
  <c r="B1419"/>
  <c r="G1419"/>
  <c r="B1420"/>
  <c r="G1420"/>
  <c r="B1421"/>
  <c r="G1421"/>
  <c r="B1422"/>
  <c r="G1422"/>
  <c r="B1423"/>
  <c r="G1423"/>
  <c r="B1424"/>
  <c r="B1425"/>
  <c r="B1426"/>
  <c r="G1426"/>
  <c r="B1427"/>
  <c r="G1427"/>
  <c r="B1428"/>
  <c r="G1428"/>
  <c r="B1429"/>
  <c r="G1429"/>
  <c r="B1430"/>
  <c r="G1430"/>
  <c r="B1431"/>
  <c r="G1431"/>
  <c r="B1432"/>
  <c r="G1432"/>
  <c r="B1433"/>
  <c r="G1433"/>
  <c r="B1434"/>
  <c r="G1434"/>
  <c r="B1435"/>
  <c r="G1435"/>
  <c r="B1436"/>
  <c r="B1437"/>
  <c r="B1438"/>
  <c r="B1439"/>
  <c r="B1446"/>
  <c r="B1454"/>
  <c r="B1455"/>
  <c r="B1462"/>
  <c r="B1470"/>
  <c r="B1471"/>
  <c r="B1476"/>
  <c r="B1481"/>
  <c r="B1482"/>
  <c r="B1483"/>
  <c r="B1484"/>
  <c r="G1484"/>
  <c r="B1485"/>
  <c r="G1485"/>
  <c r="B1486"/>
  <c r="G1486"/>
  <c r="B1487"/>
  <c r="B1488"/>
  <c r="B1489"/>
  <c r="G1489"/>
  <c r="B1490"/>
  <c r="G1490"/>
  <c r="B1491"/>
  <c r="G1491"/>
  <c r="B1492"/>
  <c r="G1492"/>
  <c r="B1493"/>
  <c r="G1493"/>
  <c r="B1494"/>
  <c r="B1495"/>
  <c r="G1495" s="1"/>
  <c r="B1496"/>
  <c r="G1496" s="1"/>
  <c r="B1497"/>
  <c r="G1497" s="1"/>
  <c r="B1498"/>
  <c r="G1498" s="1"/>
  <c r="B1499"/>
  <c r="G1499" s="1"/>
  <c r="B1500"/>
  <c r="G1500" s="1"/>
  <c r="B1501"/>
  <c r="G1501" s="1"/>
  <c r="B1502"/>
  <c r="G1502" s="1"/>
  <c r="B1503"/>
  <c r="B1504"/>
  <c r="G1504"/>
  <c r="B1505"/>
  <c r="G1505"/>
  <c r="B1506"/>
  <c r="G1506"/>
  <c r="B1507"/>
  <c r="G1507"/>
  <c r="B1508"/>
  <c r="G1508"/>
  <c r="B1509"/>
  <c r="B1510"/>
  <c r="G1510" s="1"/>
  <c r="B1511"/>
  <c r="G1511" s="1"/>
  <c r="B1512"/>
  <c r="G1512" s="1"/>
  <c r="B1513"/>
  <c r="G1513" s="1"/>
  <c r="B1514"/>
  <c r="G1514" s="1"/>
  <c r="B1515"/>
  <c r="B1516"/>
  <c r="G1516"/>
  <c r="B1517"/>
  <c r="G1517"/>
  <c r="B1518"/>
  <c r="G1518"/>
  <c r="B1519"/>
  <c r="B1520"/>
  <c r="G1520" s="1"/>
  <c r="B1521"/>
  <c r="G1521" s="1"/>
  <c r="B1522"/>
  <c r="G1522" s="1"/>
  <c r="B1523"/>
  <c r="G1523" s="1"/>
  <c r="B1524"/>
  <c r="G1524" s="1"/>
  <c r="B1525"/>
  <c r="G1525" s="1"/>
  <c r="B1526"/>
  <c r="B1527"/>
  <c r="G1527"/>
  <c r="B1528"/>
  <c r="G1528"/>
  <c r="B1529"/>
  <c r="G1529"/>
  <c r="B1530"/>
  <c r="B1531"/>
  <c r="G1531" s="1"/>
  <c r="B1532"/>
  <c r="G1532" s="1"/>
  <c r="B1533"/>
  <c r="G1533" s="1"/>
  <c r="B1534"/>
  <c r="G1534" s="1"/>
  <c r="B1535"/>
  <c r="G1535" s="1"/>
  <c r="B1536"/>
  <c r="G1536" s="1"/>
  <c r="B1537"/>
  <c r="B1538"/>
  <c r="G1538"/>
  <c r="B1539"/>
  <c r="G1539"/>
  <c r="B1540"/>
  <c r="G1540"/>
  <c r="B1541"/>
  <c r="B1542"/>
  <c r="B1543"/>
  <c r="G1543"/>
  <c r="B1544"/>
  <c r="G1544"/>
  <c r="B1545"/>
  <c r="G1545"/>
  <c r="B1546"/>
  <c r="G1546"/>
  <c r="B1547"/>
  <c r="B1548"/>
  <c r="G1548" s="1"/>
  <c r="B1549"/>
  <c r="G1549" s="1"/>
  <c r="B1550"/>
  <c r="G1550" s="1"/>
  <c r="B1551"/>
  <c r="G1551" s="1"/>
  <c r="B1552"/>
  <c r="G1552" s="1"/>
  <c r="B1553"/>
  <c r="B1554"/>
  <c r="B1555"/>
  <c r="G1555" s="1"/>
  <c r="B1556"/>
  <c r="G1556" s="1"/>
  <c r="B1557"/>
  <c r="G1557" s="1"/>
  <c r="B1558"/>
  <c r="G1558" s="1"/>
  <c r="B1559"/>
  <c r="G1559" s="1"/>
  <c r="B1560"/>
  <c r="G1560" s="1"/>
  <c r="B1561"/>
  <c r="G1561" s="1"/>
  <c r="B1562"/>
  <c r="G1562" s="1"/>
  <c r="B1563"/>
  <c r="G1563" s="1"/>
  <c r="B1564"/>
  <c r="G1564" s="1"/>
  <c r="B1565"/>
  <c r="G1565" s="1"/>
  <c r="B1566"/>
  <c r="G1566" s="1"/>
  <c r="B1567"/>
  <c r="G1567" s="1"/>
  <c r="B1568"/>
  <c r="G1568" s="1"/>
  <c r="B1569"/>
  <c r="G1569" s="1"/>
  <c r="B1570"/>
  <c r="G1570" s="1"/>
  <c r="B1571"/>
  <c r="G1571" s="1"/>
  <c r="B1572"/>
  <c r="B1573"/>
  <c r="G1573"/>
  <c r="B1574"/>
  <c r="G1574"/>
  <c r="B1575"/>
  <c r="G1575"/>
  <c r="B1576"/>
  <c r="G1576"/>
  <c r="B1577"/>
  <c r="G1577"/>
  <c r="B1578"/>
  <c r="G1578"/>
  <c r="B1579"/>
  <c r="G1579"/>
  <c r="B1580"/>
  <c r="G1580"/>
  <c r="B1581"/>
  <c r="G1581"/>
  <c r="B1582"/>
  <c r="G1582"/>
  <c r="B1583"/>
  <c r="G1583"/>
  <c r="B1584"/>
  <c r="B1585"/>
  <c r="B1586"/>
  <c r="G1586"/>
  <c r="B1587"/>
  <c r="G1587"/>
  <c r="B1588"/>
  <c r="G1588"/>
  <c r="B1589"/>
  <c r="G1589"/>
  <c r="B1590"/>
  <c r="G1590"/>
  <c r="B1591"/>
  <c r="G1591"/>
  <c r="B1592"/>
  <c r="B1593"/>
  <c r="G1593" s="1"/>
  <c r="B1594"/>
  <c r="G1594" s="1"/>
  <c r="B1595"/>
  <c r="G1595" s="1"/>
  <c r="B1596"/>
  <c r="G1596" s="1"/>
  <c r="B1597"/>
  <c r="G1597" s="1"/>
  <c r="B1598"/>
  <c r="G1598" s="1"/>
  <c r="B1599"/>
  <c r="G1599" s="1"/>
  <c r="B1600"/>
  <c r="B1601"/>
  <c r="B1602"/>
  <c r="G1602" s="1"/>
  <c r="B1603"/>
  <c r="G1603" s="1"/>
  <c r="B1604"/>
  <c r="G1604" s="1"/>
  <c r="B1605"/>
  <c r="G1605" s="1"/>
  <c r="B1606"/>
  <c r="G1606" s="1"/>
  <c r="B1607"/>
  <c r="G1607" s="1"/>
  <c r="B1608"/>
  <c r="B1609"/>
  <c r="G1609"/>
  <c r="B1610"/>
  <c r="G1610"/>
  <c r="B1611"/>
  <c r="G1611"/>
  <c r="B1612"/>
  <c r="B1613"/>
  <c r="G1613" s="1"/>
  <c r="B1614"/>
  <c r="G1614" s="1"/>
  <c r="B1615"/>
  <c r="G1615" s="1"/>
  <c r="B1616"/>
  <c r="G1616" s="1"/>
  <c r="B1617"/>
  <c r="G1617" s="1"/>
  <c r="B1618"/>
  <c r="G1618" s="1"/>
  <c r="B1619"/>
  <c r="G1619" s="1"/>
  <c r="B1620"/>
  <c r="G1620" s="1"/>
  <c r="B1621"/>
  <c r="G1621" s="1"/>
  <c r="B1622"/>
  <c r="G1622" s="1"/>
  <c r="B1623"/>
  <c r="B1624"/>
  <c r="G1624"/>
  <c r="B1625"/>
  <c r="G1625"/>
  <c r="B1626"/>
  <c r="B1627"/>
  <c r="B1628"/>
  <c r="B1629"/>
  <c r="G1629" s="1"/>
  <c r="B1630"/>
  <c r="G1630" s="1"/>
  <c r="B1631"/>
  <c r="G1631" s="1"/>
  <c r="B1632"/>
  <c r="G1632" s="1"/>
  <c r="B1633"/>
  <c r="G1633" s="1"/>
  <c r="B1634"/>
  <c r="G1634" s="1"/>
  <c r="B1635"/>
  <c r="G1635" s="1"/>
  <c r="B1636"/>
  <c r="G1636" s="1"/>
  <c r="B1637"/>
  <c r="G1637" s="1"/>
  <c r="B1638"/>
  <c r="B1639"/>
  <c r="B1640"/>
  <c r="G1640" s="1"/>
  <c r="B1641"/>
  <c r="G1641" s="1"/>
  <c r="B1642"/>
  <c r="G1642" s="1"/>
  <c r="B1643"/>
  <c r="G1643" s="1"/>
  <c r="B1644"/>
  <c r="G1644" s="1"/>
  <c r="B1645"/>
  <c r="G1645" s="1"/>
  <c r="B1646"/>
  <c r="B1647"/>
  <c r="G1647"/>
  <c r="B1648"/>
  <c r="G1648"/>
  <c r="B1649"/>
  <c r="G1649"/>
  <c r="B1650"/>
  <c r="G1650"/>
  <c r="B1651"/>
  <c r="G1651"/>
  <c r="B1652"/>
  <c r="G1652"/>
  <c r="B1653"/>
  <c r="G1653"/>
  <c r="B1654"/>
  <c r="B1655"/>
  <c r="B1656"/>
  <c r="G1656"/>
  <c r="B1657"/>
  <c r="G1657"/>
  <c r="B1658"/>
  <c r="G1658"/>
  <c r="B1659"/>
  <c r="G1659"/>
  <c r="B1660"/>
  <c r="G1660"/>
  <c r="B1661"/>
  <c r="G1661"/>
  <c r="B1662"/>
  <c r="G1662"/>
  <c r="B1663"/>
  <c r="G1663"/>
  <c r="B1664"/>
  <c r="G1664"/>
  <c r="B1665"/>
  <c r="G1665"/>
  <c r="B1666"/>
  <c r="G1666"/>
  <c r="B1667"/>
  <c r="G1667"/>
  <c r="B1668"/>
  <c r="G1668"/>
  <c r="B1669"/>
  <c r="G1669"/>
  <c r="B1670"/>
  <c r="G1670"/>
  <c r="B1671"/>
  <c r="G1671"/>
  <c r="B1672"/>
  <c r="B1673"/>
  <c r="G1673" s="1"/>
  <c r="B1674"/>
  <c r="G1674" s="1"/>
  <c r="B1675"/>
  <c r="G1675" s="1"/>
  <c r="B1676"/>
  <c r="G1676" s="1"/>
  <c r="B1677"/>
  <c r="G1677" s="1"/>
  <c r="B1678"/>
  <c r="G1678" s="1"/>
  <c r="B1679"/>
  <c r="G1679" s="1"/>
  <c r="B1680"/>
  <c r="G1680" s="1"/>
  <c r="B1681"/>
  <c r="G1681" s="1"/>
  <c r="B1682"/>
  <c r="B1683"/>
  <c r="G1683"/>
  <c r="B1684"/>
  <c r="G1684"/>
  <c r="B1685"/>
  <c r="B1686"/>
  <c r="B1687"/>
  <c r="B1688"/>
  <c r="G1688" s="1"/>
  <c r="B1689"/>
  <c r="G1689" s="1"/>
  <c r="B1690"/>
  <c r="B1691"/>
  <c r="G1691"/>
  <c r="B1692"/>
  <c r="G1692"/>
  <c r="B1693"/>
  <c r="G1693"/>
  <c r="B1694"/>
  <c r="B1695"/>
  <c r="G1695" s="1"/>
  <c r="B1696"/>
  <c r="G1696" s="1"/>
  <c r="B1697"/>
  <c r="G1697" s="1"/>
  <c r="B1698"/>
  <c r="B1699"/>
  <c r="G1699"/>
  <c r="B1700"/>
  <c r="G1700"/>
  <c r="B1701"/>
  <c r="G1701"/>
  <c r="B1702"/>
  <c r="G1702"/>
  <c r="B1703"/>
  <c r="G1703"/>
  <c r="B1704"/>
  <c r="G1704"/>
  <c r="B1705"/>
  <c r="G1705"/>
  <c r="B1706"/>
  <c r="B1707"/>
  <c r="G1707" s="1"/>
  <c r="B1708"/>
  <c r="G1708" s="1"/>
  <c r="B1709"/>
  <c r="G1709" s="1"/>
  <c r="B1710"/>
  <c r="G1710" s="1"/>
  <c r="B1711"/>
  <c r="G1711" s="1"/>
  <c r="B1712"/>
  <c r="G1712" s="1"/>
  <c r="B1713"/>
  <c r="G1713" s="1"/>
  <c r="B1714"/>
  <c r="G1714" s="1"/>
  <c r="B1715"/>
  <c r="G1715" s="1"/>
  <c r="B1716"/>
  <c r="G1716" s="1"/>
  <c r="B1717"/>
  <c r="G1717" s="1"/>
  <c r="B1718"/>
  <c r="G1718" s="1"/>
  <c r="B1719"/>
  <c r="G1719" s="1"/>
  <c r="B1720"/>
  <c r="G1720" s="1"/>
  <c r="B1721"/>
  <c r="G1721" s="1"/>
  <c r="B1722"/>
  <c r="G1722" s="1"/>
  <c r="B1723"/>
  <c r="G1723" s="1"/>
  <c r="B1724"/>
  <c r="G1724" s="1"/>
  <c r="B1725"/>
  <c r="G1725" s="1"/>
  <c r="B1726"/>
  <c r="G1726" s="1"/>
  <c r="B1727"/>
  <c r="G1727" s="1"/>
  <c r="B1728"/>
  <c r="G1728" s="1"/>
  <c r="B1729"/>
  <c r="G1729" s="1"/>
  <c r="B1730"/>
  <c r="G1730" s="1"/>
  <c r="B1731"/>
  <c r="G1731" s="1"/>
  <c r="B1732"/>
  <c r="G1732" s="1"/>
  <c r="B1733"/>
  <c r="G1733" s="1"/>
  <c r="B1734"/>
  <c r="G1734" s="1"/>
  <c r="B1735"/>
  <c r="G1735" s="1"/>
  <c r="B1736"/>
  <c r="G1736" s="1"/>
  <c r="B1737"/>
  <c r="G1737" s="1"/>
  <c r="B1738"/>
  <c r="G1738" s="1"/>
  <c r="B1739"/>
  <c r="G1739" s="1"/>
  <c r="B1740"/>
  <c r="G1740" s="1"/>
  <c r="B1741"/>
  <c r="G1741" s="1"/>
  <c r="B1742"/>
  <c r="B1743"/>
  <c r="G1743"/>
  <c r="B1744"/>
  <c r="G1744"/>
  <c r="B1745"/>
  <c r="G1745"/>
  <c r="B1746"/>
  <c r="G1746"/>
  <c r="B1747"/>
  <c r="G1747"/>
  <c r="B1748"/>
  <c r="B1749"/>
  <c r="G1749" s="1"/>
  <c r="B1750"/>
  <c r="B1751"/>
  <c r="G1751"/>
  <c r="B1752"/>
  <c r="G1752"/>
  <c r="B1753"/>
  <c r="G1753"/>
  <c r="B1754"/>
  <c r="B1755"/>
  <c r="B1756"/>
  <c r="G1756"/>
  <c r="B1757"/>
  <c r="B1758"/>
  <c r="G1758" s="1"/>
  <c r="B1759"/>
  <c r="B1760"/>
  <c r="G1760"/>
  <c r="B1761"/>
  <c r="G1761"/>
  <c r="B1762"/>
  <c r="G1762"/>
  <c r="B1763"/>
  <c r="G1763"/>
  <c r="B1764"/>
  <c r="G1764"/>
  <c r="B1765"/>
  <c r="G1765"/>
  <c r="B1766"/>
  <c r="G1766"/>
  <c r="B1767"/>
  <c r="G1767"/>
  <c r="B1768"/>
  <c r="B1769"/>
  <c r="G1769" s="1"/>
  <c r="B1770"/>
  <c r="G1770" s="1"/>
  <c r="B1771"/>
  <c r="G1771" s="1"/>
  <c r="B1772"/>
  <c r="G1772" s="1"/>
  <c r="B1773"/>
  <c r="G1773" s="1"/>
  <c r="B1774"/>
  <c r="B1775"/>
  <c r="G1775"/>
  <c r="B1776"/>
  <c r="B1777"/>
  <c r="G1777" s="1"/>
  <c r="B1778"/>
  <c r="G1778" s="1"/>
  <c r="B1779"/>
  <c r="G1779" s="1"/>
  <c r="B1780"/>
  <c r="G1780" s="1"/>
  <c r="B1781"/>
  <c r="G1781" s="1"/>
  <c r="B1782"/>
  <c r="G1782" s="1"/>
  <c r="B1783"/>
  <c r="G1783" s="1"/>
  <c r="B1784"/>
  <c r="G1784" s="1"/>
  <c r="B1785"/>
  <c r="B1786"/>
  <c r="G1786"/>
  <c r="B1787"/>
  <c r="G1787"/>
  <c r="B1788"/>
  <c r="G1788"/>
  <c r="B1789"/>
  <c r="G1789"/>
  <c r="B1790"/>
  <c r="G1790"/>
  <c r="B1791"/>
  <c r="B1792"/>
  <c r="B1793"/>
  <c r="B1794"/>
  <c r="G1794" s="1"/>
  <c r="B1795"/>
  <c r="G1795" s="1"/>
  <c r="B1796"/>
  <c r="G1796" s="1"/>
  <c r="B1797"/>
  <c r="G1797" s="1"/>
  <c r="B1798"/>
  <c r="B1799"/>
  <c r="B1800"/>
  <c r="G1800" s="1"/>
  <c r="B1801"/>
  <c r="G1801" s="1"/>
  <c r="B1802"/>
  <c r="G1802" s="1"/>
  <c r="B1803"/>
  <c r="G1803" s="1"/>
  <c r="B1804"/>
  <c r="B1805"/>
  <c r="G1805"/>
  <c r="B1806"/>
  <c r="G1806"/>
  <c r="B1807"/>
  <c r="G1807"/>
  <c r="B1808"/>
  <c r="G1808"/>
  <c r="B1809"/>
  <c r="B1810"/>
  <c r="G1810" s="1"/>
  <c r="B1811"/>
  <c r="G1811" s="1"/>
  <c r="B1812"/>
  <c r="G1812" s="1"/>
  <c r="B1813"/>
  <c r="G1813" s="1"/>
  <c r="B1814"/>
  <c r="B1815"/>
  <c r="G1815"/>
  <c r="B1816"/>
  <c r="G1816"/>
  <c r="B1817"/>
  <c r="G1817"/>
  <c r="B1818"/>
  <c r="G1818"/>
  <c r="B1819"/>
  <c r="B1820"/>
  <c r="G1820" s="1"/>
  <c r="B1821"/>
  <c r="G1821" s="1"/>
  <c r="B1822"/>
  <c r="G1822" s="1"/>
  <c r="B1823"/>
  <c r="G1823" s="1"/>
  <c r="B1824"/>
  <c r="B1825"/>
  <c r="G1825"/>
  <c r="B1826"/>
  <c r="G1826"/>
  <c r="B1827"/>
  <c r="G1827"/>
  <c r="B1828"/>
  <c r="G1828"/>
  <c r="B1829"/>
  <c r="B1830"/>
  <c r="G1830" s="1"/>
  <c r="B1831"/>
  <c r="G1831" s="1"/>
  <c r="B1832"/>
  <c r="G1832" s="1"/>
  <c r="B1833"/>
  <c r="G1833" s="1"/>
  <c r="B1834"/>
  <c r="B1835"/>
  <c r="G1835"/>
  <c r="B1836"/>
  <c r="G1836"/>
  <c r="B1837"/>
  <c r="G1837"/>
  <c r="B1838"/>
  <c r="G1838"/>
  <c r="B1839"/>
  <c r="B1840"/>
  <c r="G1840" s="1"/>
  <c r="B1841"/>
  <c r="G1841" s="1"/>
  <c r="B1842"/>
  <c r="G1842" s="1"/>
  <c r="B1843"/>
  <c r="G1843" s="1"/>
  <c r="B1844"/>
  <c r="G1844" s="1"/>
  <c r="B1845"/>
  <c r="B1846"/>
  <c r="G1846"/>
  <c r="B1847"/>
  <c r="G1847"/>
  <c r="B1848"/>
  <c r="G1848"/>
  <c r="B1849"/>
  <c r="G1849"/>
  <c r="B1850"/>
  <c r="B1851"/>
  <c r="G1851" s="1"/>
  <c r="B1852"/>
  <c r="G1852" s="1"/>
  <c r="B1853"/>
  <c r="G1853" s="1"/>
  <c r="B1854"/>
  <c r="G1854" s="1"/>
  <c r="B1855"/>
  <c r="G1855" s="1"/>
  <c r="B1856"/>
  <c r="G1856" s="1"/>
  <c r="B1857"/>
  <c r="B1858"/>
  <c r="G1858"/>
  <c r="B1859"/>
  <c r="G1859"/>
  <c r="B1860"/>
  <c r="G1860"/>
  <c r="B1861"/>
  <c r="G1861"/>
  <c r="B1862"/>
  <c r="G1862"/>
  <c r="B1863"/>
  <c r="G1863"/>
  <c r="B1864"/>
  <c r="G1864"/>
  <c r="B1865"/>
  <c r="G1865"/>
  <c r="B1866"/>
  <c r="G1866"/>
  <c r="B1867"/>
  <c r="B1868"/>
  <c r="B1869"/>
  <c r="G1869"/>
  <c r="B1870"/>
  <c r="B1871"/>
  <c r="G1871" s="1"/>
  <c r="B1872"/>
  <c r="G1872" s="1"/>
  <c r="B1873"/>
  <c r="G1873" s="1"/>
  <c r="B1874"/>
  <c r="G1874" s="1"/>
  <c r="B1875"/>
  <c r="G1875" s="1"/>
  <c r="B1876"/>
  <c r="B1877"/>
  <c r="B1878"/>
  <c r="G1878" s="1"/>
  <c r="B1879"/>
  <c r="G1879" s="1"/>
  <c r="B1880"/>
  <c r="G1880" s="1"/>
  <c r="B1881"/>
  <c r="G1881" s="1"/>
  <c r="B1882"/>
  <c r="G1882" s="1"/>
  <c r="B1883"/>
  <c r="G1883" s="1"/>
  <c r="B1884"/>
  <c r="G1884" s="1"/>
  <c r="B1885"/>
  <c r="G1885" s="1"/>
  <c r="B1886"/>
  <c r="G1886" s="1"/>
  <c r="B1887"/>
  <c r="G1887" s="1"/>
  <c r="B1888"/>
  <c r="G1888" s="1"/>
  <c r="B1889"/>
  <c r="G1889" s="1"/>
  <c r="B1890"/>
  <c r="B1891"/>
  <c r="G1891"/>
  <c r="B1892"/>
  <c r="G1892"/>
  <c r="B1893"/>
  <c r="G1893"/>
  <c r="B1894"/>
  <c r="G1894"/>
  <c r="B1895"/>
  <c r="G1895"/>
  <c r="B1896"/>
  <c r="G1896"/>
  <c r="B1897"/>
  <c r="G1897"/>
  <c r="B1898"/>
  <c r="G1898"/>
  <c r="B1899"/>
  <c r="G1899"/>
  <c r="B1900"/>
  <c r="G1900"/>
  <c r="B1901"/>
  <c r="G1901"/>
  <c r="B1902"/>
  <c r="G1902"/>
  <c r="B1903"/>
  <c r="G1903"/>
  <c r="B1904"/>
  <c r="G1904"/>
  <c r="B1905"/>
  <c r="G1905"/>
  <c r="B1906"/>
  <c r="G1906"/>
  <c r="B1907"/>
  <c r="G1907"/>
  <c r="B1908"/>
  <c r="G1908"/>
  <c r="B1909"/>
  <c r="G1909"/>
  <c r="B1910"/>
  <c r="G1910"/>
  <c r="B1911"/>
  <c r="G1911"/>
  <c r="B1912"/>
  <c r="G1912"/>
  <c r="B1913"/>
  <c r="G1913"/>
  <c r="B1914"/>
  <c r="G1914"/>
  <c r="B1915"/>
  <c r="G1915"/>
  <c r="B1916"/>
  <c r="G1916"/>
  <c r="B1917"/>
  <c r="G1917"/>
  <c r="B1918"/>
  <c r="G1918"/>
  <c r="B1919"/>
  <c r="G1919"/>
  <c r="B1920"/>
  <c r="G1920"/>
  <c r="B1921"/>
  <c r="G1921"/>
  <c r="B1922"/>
  <c r="G1922"/>
  <c r="B1923"/>
  <c r="G1923"/>
  <c r="B1924"/>
  <c r="G1924"/>
  <c r="B1925"/>
  <c r="G1925"/>
  <c r="B1926"/>
  <c r="G1926"/>
  <c r="B1927"/>
  <c r="G1927"/>
  <c r="B1928"/>
  <c r="G1928"/>
  <c r="B1929"/>
  <c r="G1929"/>
  <c r="B1930"/>
  <c r="G1930"/>
  <c r="B1931"/>
  <c r="G1931"/>
  <c r="B1932"/>
  <c r="G1932"/>
  <c r="B1933"/>
  <c r="G1933"/>
  <c r="B1934"/>
  <c r="G1934"/>
  <c r="B1935"/>
  <c r="G1935"/>
  <c r="B1936"/>
  <c r="G1936"/>
  <c r="B1937"/>
  <c r="G1937"/>
  <c r="B1938"/>
  <c r="G1938"/>
  <c r="B1939"/>
  <c r="B1940"/>
  <c r="B1941"/>
  <c r="G1941"/>
  <c r="B1942"/>
  <c r="G1942"/>
  <c r="B1943"/>
  <c r="G1943"/>
  <c r="B1944"/>
  <c r="G1944"/>
  <c r="B1945"/>
  <c r="G1945"/>
  <c r="B1946"/>
  <c r="G1946"/>
  <c r="B1947"/>
  <c r="G1947"/>
  <c r="B1948"/>
  <c r="G1948"/>
  <c r="B1949"/>
  <c r="G1949"/>
  <c r="B1950"/>
  <c r="G1950"/>
  <c r="B1951"/>
  <c r="G1951"/>
  <c r="B1952"/>
  <c r="G1952"/>
  <c r="B1953"/>
  <c r="G1953"/>
  <c r="B1954"/>
  <c r="G1954"/>
  <c r="B1955"/>
  <c r="G1955"/>
  <c r="B1956"/>
  <c r="G1956"/>
  <c r="B1957"/>
  <c r="G1957"/>
  <c r="B1958"/>
  <c r="G1958"/>
  <c r="B1959"/>
  <c r="G1959"/>
  <c r="B1960"/>
  <c r="G1960"/>
  <c r="B1961"/>
  <c r="B1962"/>
  <c r="G1962" s="1"/>
  <c r="B1963"/>
  <c r="G1963" s="1"/>
  <c r="B1964"/>
  <c r="G1964" s="1"/>
  <c r="B1965"/>
  <c r="G1965" s="1"/>
  <c r="B1966"/>
  <c r="G1966" s="1"/>
  <c r="B1967"/>
  <c r="G1967" s="1"/>
  <c r="B1968"/>
  <c r="G1968" s="1"/>
  <c r="B1969"/>
  <c r="G1969" s="1"/>
  <c r="B1970"/>
  <c r="G1970" s="1"/>
  <c r="B1971"/>
  <c r="G1971" s="1"/>
  <c r="B1972"/>
  <c r="G1972" s="1"/>
  <c r="B1973"/>
  <c r="G1973" s="1"/>
  <c r="B1974"/>
  <c r="G1974" s="1"/>
  <c r="B1975"/>
  <c r="G1975" s="1"/>
  <c r="F317" i="3"/>
  <c r="G317"/>
  <c r="E317"/>
  <c r="F318"/>
  <c r="G318"/>
  <c r="E318" s="1"/>
  <c r="B318" s="1"/>
  <c r="D15" i="30"/>
  <c r="C1759" i="37"/>
  <c r="E624" i="1"/>
  <c r="D624"/>
  <c r="C611" i="37"/>
  <c r="E23" i="1"/>
  <c r="D23"/>
  <c r="L13" i="37"/>
  <c r="A1756"/>
  <c r="C18" i="42"/>
  <c r="B7" i="50" s="1"/>
  <c r="B6"/>
  <c r="B5"/>
  <c r="B4"/>
  <c r="B6" i="30"/>
  <c r="B5"/>
  <c r="B4"/>
  <c r="B6" i="27"/>
  <c r="B5"/>
  <c r="B4"/>
  <c r="B6" i="33"/>
  <c r="B5"/>
  <c r="B4"/>
  <c r="B6" i="36"/>
  <c r="B5"/>
  <c r="B4"/>
  <c r="B6" i="39"/>
  <c r="B5"/>
  <c r="B4"/>
  <c r="B6" i="1"/>
  <c r="B4"/>
  <c r="B309" i="3"/>
  <c r="B310"/>
  <c r="B311"/>
  <c r="B305"/>
  <c r="B306"/>
  <c r="B307"/>
  <c r="B308"/>
  <c r="B312"/>
  <c r="B313"/>
  <c r="C2" i="30"/>
  <c r="E584" i="1"/>
  <c r="D584"/>
  <c r="C572" i="37"/>
  <c r="E159" i="27"/>
  <c r="D1628" i="37"/>
  <c r="D127" i="50"/>
  <c r="C1961" i="37"/>
  <c r="H1961" s="1"/>
  <c r="A1840"/>
  <c r="A1842"/>
  <c r="A1844"/>
  <c r="A1846"/>
  <c r="A1848"/>
  <c r="A1838"/>
  <c r="A1761"/>
  <c r="A1763"/>
  <c r="A1765"/>
  <c r="A1767"/>
  <c r="A1769"/>
  <c r="A1771"/>
  <c r="A1773"/>
  <c r="A1775"/>
  <c r="A1777"/>
  <c r="A1779"/>
  <c r="A1781"/>
  <c r="A1783"/>
  <c r="A1785"/>
  <c r="A1787"/>
  <c r="A1789"/>
  <c r="A1791"/>
  <c r="A1793"/>
  <c r="A1795"/>
  <c r="A1797"/>
  <c r="A1799"/>
  <c r="A1801"/>
  <c r="A1803"/>
  <c r="A1805"/>
  <c r="A1807"/>
  <c r="A1809"/>
  <c r="A1811"/>
  <c r="A1813"/>
  <c r="A1815"/>
  <c r="A1817"/>
  <c r="A1819"/>
  <c r="A1821"/>
  <c r="A1823"/>
  <c r="A1825"/>
  <c r="A1827"/>
  <c r="A1829"/>
  <c r="A1831"/>
  <c r="A1833"/>
  <c r="A1835"/>
  <c r="A1837"/>
  <c r="A1758"/>
  <c r="E158" i="27"/>
  <c r="D1627" i="37"/>
  <c r="D411" i="39"/>
  <c r="C1299" i="37"/>
  <c r="H1299"/>
  <c r="D374" i="39"/>
  <c r="C1262" i="37"/>
  <c r="H1262" s="1"/>
  <c r="D280" i="39"/>
  <c r="C1168" i="37"/>
  <c r="H1168"/>
  <c r="D339" i="39"/>
  <c r="C1227" i="37"/>
  <c r="H1227" s="1"/>
  <c r="D23" i="39"/>
  <c r="C912" i="37"/>
  <c r="H912"/>
  <c r="D28" i="39"/>
  <c r="C917" i="37"/>
  <c r="H917" s="1"/>
  <c r="D30" i="39"/>
  <c r="C919" i="37"/>
  <c r="H919"/>
  <c r="D40" i="39"/>
  <c r="C929" i="37"/>
  <c r="H929" s="1"/>
  <c r="D48" i="39"/>
  <c r="C937" i="37"/>
  <c r="H937"/>
  <c r="D58" i="39"/>
  <c r="C947" i="37"/>
  <c r="H947" s="1"/>
  <c r="D60" i="39"/>
  <c r="C949" i="37"/>
  <c r="H949"/>
  <c r="D68" i="39"/>
  <c r="C957" i="37"/>
  <c r="H957" s="1"/>
  <c r="D73" i="39"/>
  <c r="C962" i="37"/>
  <c r="H962"/>
  <c r="D81" i="39"/>
  <c r="C970" i="37"/>
  <c r="H970" s="1"/>
  <c r="D87" i="39"/>
  <c r="C976" i="37"/>
  <c r="H976"/>
  <c r="D90" i="39"/>
  <c r="C979" i="37"/>
  <c r="H979" s="1"/>
  <c r="D86" i="39"/>
  <c r="C975" i="37"/>
  <c r="H975"/>
  <c r="D95" i="39"/>
  <c r="C984" i="37"/>
  <c r="H984" s="1"/>
  <c r="D98" i="39"/>
  <c r="C987" i="37"/>
  <c r="H987"/>
  <c r="D101" i="39"/>
  <c r="C990" i="37"/>
  <c r="H990" s="1"/>
  <c r="D94" i="39"/>
  <c r="C983" i="37"/>
  <c r="H983"/>
  <c r="D107" i="39"/>
  <c r="C996" i="37"/>
  <c r="H996" s="1"/>
  <c r="D110" i="39"/>
  <c r="C999" i="37"/>
  <c r="H999"/>
  <c r="D114" i="39"/>
  <c r="C1003" i="37"/>
  <c r="H1003" s="1"/>
  <c r="D117" i="39"/>
  <c r="C1006" i="37"/>
  <c r="H1006"/>
  <c r="D120" i="39"/>
  <c r="C1009" i="37"/>
  <c r="H1009" s="1"/>
  <c r="D125" i="39"/>
  <c r="C1014" i="37"/>
  <c r="H1014"/>
  <c r="D113" i="39"/>
  <c r="C1002" i="37"/>
  <c r="H1002" s="1"/>
  <c r="D12" i="39"/>
  <c r="D131"/>
  <c r="C1020" i="37"/>
  <c r="H1020" s="1"/>
  <c r="D138" i="39"/>
  <c r="C1027" i="37"/>
  <c r="H1027"/>
  <c r="D142" i="39"/>
  <c r="C1031" i="37"/>
  <c r="H1031" s="1"/>
  <c r="D149" i="39"/>
  <c r="C1038" i="37"/>
  <c r="H1038"/>
  <c r="D137" i="39"/>
  <c r="C1026" i="37"/>
  <c r="H1026" s="1"/>
  <c r="D152" i="39"/>
  <c r="C1041" i="37"/>
  <c r="H1041"/>
  <c r="D157" i="39"/>
  <c r="C1046" i="37"/>
  <c r="H1046" s="1"/>
  <c r="D165" i="39"/>
  <c r="C1054" i="37"/>
  <c r="H1054"/>
  <c r="D170" i="39"/>
  <c r="C1059" i="37"/>
  <c r="H1059" s="1"/>
  <c r="D175" i="39"/>
  <c r="C1064" i="37"/>
  <c r="H1064"/>
  <c r="D178" i="39"/>
  <c r="C1067" i="37"/>
  <c r="H1067" s="1"/>
  <c r="D183" i="39"/>
  <c r="C1072" i="37"/>
  <c r="H1072"/>
  <c r="D151" i="39"/>
  <c r="C1040" i="37"/>
  <c r="H1040" s="1"/>
  <c r="D186" i="39"/>
  <c r="C1075" i="37"/>
  <c r="H1075"/>
  <c r="D189" i="39"/>
  <c r="C1078" i="37"/>
  <c r="H1078" s="1"/>
  <c r="D192" i="39"/>
  <c r="C1081" i="37"/>
  <c r="H1081"/>
  <c r="D195" i="39"/>
  <c r="C1084" i="37"/>
  <c r="H1084" s="1"/>
  <c r="D197" i="39"/>
  <c r="C1086" i="37"/>
  <c r="H1086"/>
  <c r="D199" i="39"/>
  <c r="C1088" i="37"/>
  <c r="H1088" s="1"/>
  <c r="D201" i="39"/>
  <c r="C1090" i="37"/>
  <c r="H1090"/>
  <c r="D203" i="39"/>
  <c r="C1092" i="37"/>
  <c r="H1092" s="1"/>
  <c r="D207" i="39"/>
  <c r="C1096" i="37"/>
  <c r="H1096"/>
  <c r="D213" i="39"/>
  <c r="C1102" i="37"/>
  <c r="H1102" s="1"/>
  <c r="D219" i="39"/>
  <c r="C1108" i="37"/>
  <c r="H1108"/>
  <c r="D228" i="39"/>
  <c r="C1117" i="37"/>
  <c r="H1117" s="1"/>
  <c r="D236" i="39"/>
  <c r="C1125" i="37"/>
  <c r="H1125"/>
  <c r="D661" i="1"/>
  <c r="C648" i="37"/>
  <c r="E661" i="1"/>
  <c r="D648" i="37"/>
  <c r="I64" i="42"/>
  <c r="B64"/>
  <c r="I63"/>
  <c r="B63"/>
  <c r="I62"/>
  <c r="B62"/>
  <c r="J68"/>
  <c r="I68"/>
  <c r="B68"/>
  <c r="I67"/>
  <c r="B67"/>
  <c r="J66"/>
  <c r="I66"/>
  <c r="B66"/>
  <c r="I49"/>
  <c r="B49"/>
  <c r="I48"/>
  <c r="B48"/>
  <c r="I47"/>
  <c r="B47"/>
  <c r="I46"/>
  <c r="B46"/>
  <c r="I45"/>
  <c r="B45"/>
  <c r="I44"/>
  <c r="B44"/>
  <c r="I43"/>
  <c r="B43"/>
  <c r="I42"/>
  <c r="B42"/>
  <c r="I41"/>
  <c r="B41"/>
  <c r="B40"/>
  <c r="I40"/>
  <c r="D95" i="30"/>
  <c r="C1839" i="37"/>
  <c r="H1839" s="1"/>
  <c r="D101" i="30"/>
  <c r="C1845" i="37"/>
  <c r="H1845"/>
  <c r="D90" i="30"/>
  <c r="C1834" i="37"/>
  <c r="H1834" s="1"/>
  <c r="D85" i="30"/>
  <c r="C1829" i="37"/>
  <c r="H1829"/>
  <c r="D80" i="30"/>
  <c r="C1824" i="37"/>
  <c r="H1824" s="1"/>
  <c r="D75" i="30"/>
  <c r="C1819" i="37"/>
  <c r="H1819"/>
  <c r="D70" i="30"/>
  <c r="C1814" i="37"/>
  <c r="H1814" s="1"/>
  <c r="D65" i="30"/>
  <c r="C1809" i="37"/>
  <c r="H1809"/>
  <c r="D60" i="30"/>
  <c r="C1804" i="37"/>
  <c r="H1804" s="1"/>
  <c r="D55" i="30"/>
  <c r="C1799" i="37"/>
  <c r="H1799"/>
  <c r="D49" i="30"/>
  <c r="C1793" i="37"/>
  <c r="H1793" s="1"/>
  <c r="D41" i="30"/>
  <c r="C1785" i="37"/>
  <c r="H1785"/>
  <c r="D32" i="30"/>
  <c r="C1776" i="37"/>
  <c r="D24" i="30"/>
  <c r="C1768" i="37"/>
  <c r="H1768" s="1"/>
  <c r="E103" i="27"/>
  <c r="D1572" i="37"/>
  <c r="D103" i="27"/>
  <c r="C1572" i="37"/>
  <c r="E365" i="1"/>
  <c r="D354" i="37"/>
  <c r="D365" i="1"/>
  <c r="C354" i="37"/>
  <c r="D902" i="1"/>
  <c r="C886" i="37"/>
  <c r="H886"/>
  <c r="D881" i="1"/>
  <c r="C865" i="37"/>
  <c r="H865" s="1"/>
  <c r="E362" i="1"/>
  <c r="D351" i="37"/>
  <c r="D362" i="1"/>
  <c r="C351" i="37"/>
  <c r="A107" i="30"/>
  <c r="E288" i="27"/>
  <c r="D1754" i="37"/>
  <c r="D288" i="27"/>
  <c r="C1754" i="37"/>
  <c r="H1754" s="1"/>
  <c r="E281" i="27"/>
  <c r="D1748" i="37"/>
  <c r="D281" i="27"/>
  <c r="C1748" i="37"/>
  <c r="H1748"/>
  <c r="E274" i="27"/>
  <c r="D1742" i="37"/>
  <c r="D274" i="27"/>
  <c r="C1742" i="37"/>
  <c r="H1742" s="1"/>
  <c r="E237" i="27"/>
  <c r="D1706" i="37"/>
  <c r="D237" i="27"/>
  <c r="C1706" i="37"/>
  <c r="H1706"/>
  <c r="E229" i="27"/>
  <c r="D1698" i="37"/>
  <c r="D229" i="27"/>
  <c r="C1698" i="37"/>
  <c r="H1698" s="1"/>
  <c r="E225" i="27"/>
  <c r="D1694" i="37"/>
  <c r="D225" i="27"/>
  <c r="C1694" i="37"/>
  <c r="H1694"/>
  <c r="E221" i="27"/>
  <c r="D1690" i="37"/>
  <c r="D221" i="27"/>
  <c r="C1690" i="37"/>
  <c r="H1690" s="1"/>
  <c r="E218" i="27"/>
  <c r="D1687" i="37"/>
  <c r="D218" i="27"/>
  <c r="C1687" i="37"/>
  <c r="E217" i="27"/>
  <c r="D1686" i="37"/>
  <c r="E216" i="27"/>
  <c r="D1685" i="37"/>
  <c r="E213" i="27"/>
  <c r="D1682" i="37"/>
  <c r="D213" i="27"/>
  <c r="C1682" i="37"/>
  <c r="H1682"/>
  <c r="E203" i="27"/>
  <c r="D1672" i="37"/>
  <c r="D203" i="27"/>
  <c r="C1672" i="37"/>
  <c r="H1672" s="1"/>
  <c r="E186" i="27"/>
  <c r="D1655" i="37"/>
  <c r="D186" i="27"/>
  <c r="C1655" i="37"/>
  <c r="H1655"/>
  <c r="E185" i="27"/>
  <c r="D1654" i="37"/>
  <c r="D185" i="27"/>
  <c r="C1654" i="37"/>
  <c r="H1654" s="1"/>
  <c r="E177" i="27"/>
  <c r="D1646" i="37"/>
  <c r="D177" i="27"/>
  <c r="C1646" i="37"/>
  <c r="H1646"/>
  <c r="E170" i="27"/>
  <c r="D1639" i="37"/>
  <c r="D170" i="27"/>
  <c r="C1639" i="37"/>
  <c r="H1639" s="1"/>
  <c r="E169" i="27"/>
  <c r="D1638" i="37"/>
  <c r="D169" i="27"/>
  <c r="C1638" i="37"/>
  <c r="H1638"/>
  <c r="D159" i="27"/>
  <c r="C1628" i="37"/>
  <c r="E154" i="27"/>
  <c r="D1623" i="37"/>
  <c r="D154" i="27"/>
  <c r="C1623" i="37"/>
  <c r="E143" i="27"/>
  <c r="D1612" i="37"/>
  <c r="D143" i="27"/>
  <c r="C1612" i="37"/>
  <c r="E139" i="27"/>
  <c r="D1608" i="37"/>
  <c r="D139" i="27"/>
  <c r="C1608" i="37"/>
  <c r="E132" i="27"/>
  <c r="D1601" i="37"/>
  <c r="D132" i="27"/>
  <c r="C1601" i="37"/>
  <c r="E131" i="27"/>
  <c r="D1600" i="37"/>
  <c r="D131" i="27"/>
  <c r="C1600" i="37"/>
  <c r="D123" i="27"/>
  <c r="C1592" i="37"/>
  <c r="H1592" s="1"/>
  <c r="E123" i="27"/>
  <c r="D1592" i="37"/>
  <c r="E116" i="27"/>
  <c r="D1585" i="37"/>
  <c r="D116" i="27"/>
  <c r="C1585" i="37"/>
  <c r="E115" i="27"/>
  <c r="D1584" i="37"/>
  <c r="E85" i="27"/>
  <c r="D1554" i="37"/>
  <c r="D84" i="27"/>
  <c r="C1553" i="37"/>
  <c r="D85" i="27"/>
  <c r="C1554" i="37"/>
  <c r="E78" i="27"/>
  <c r="D1547" i="37"/>
  <c r="D78" i="27"/>
  <c r="C1547" i="37"/>
  <c r="E73" i="27"/>
  <c r="D73"/>
  <c r="E68"/>
  <c r="D1537" i="37"/>
  <c r="D68" i="27"/>
  <c r="C1537" i="37"/>
  <c r="E61" i="27"/>
  <c r="D1530" i="37"/>
  <c r="D61" i="27"/>
  <c r="C1530" i="37"/>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c r="E19" i="27"/>
  <c r="D1488" i="37"/>
  <c r="D19" i="27"/>
  <c r="C1488" i="37"/>
  <c r="E14" i="27"/>
  <c r="D1483" i="37"/>
  <c r="D14" i="27"/>
  <c r="C1483" i="37"/>
  <c r="D106" i="50"/>
  <c r="C1940" i="37"/>
  <c r="H1940"/>
  <c r="D53" i="50"/>
  <c r="D102"/>
  <c r="C1939" i="37"/>
  <c r="E53" i="50"/>
  <c r="D1890" i="37"/>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D19"/>
  <c r="C1857" i="37"/>
  <c r="D29" i="50"/>
  <c r="C1867" i="37"/>
  <c r="G1867" s="1"/>
  <c r="D30" i="50"/>
  <c r="C1868" i="37"/>
  <c r="D32" i="50"/>
  <c r="C1870" i="37"/>
  <c r="E19" i="50"/>
  <c r="D1857" i="37"/>
  <c r="E29" i="50"/>
  <c r="D1867" i="37"/>
  <c r="E30" i="50"/>
  <c r="D1868" i="37"/>
  <c r="E32" i="50"/>
  <c r="D1870" i="37"/>
  <c r="G1870" s="1"/>
  <c r="D12" i="50"/>
  <c r="C1850" i="37"/>
  <c r="G1850" s="1"/>
  <c r="E12" i="50"/>
  <c r="D1850" i="37"/>
  <c r="E38" i="50"/>
  <c r="D1876" i="37"/>
  <c r="F37" i="50"/>
  <c r="F36"/>
  <c r="F35"/>
  <c r="F34"/>
  <c r="F33"/>
  <c r="F32"/>
  <c r="F31"/>
  <c r="F30"/>
  <c r="F28"/>
  <c r="F27"/>
  <c r="F26"/>
  <c r="F25"/>
  <c r="F24"/>
  <c r="F23"/>
  <c r="F22"/>
  <c r="F21"/>
  <c r="F20"/>
  <c r="F19"/>
  <c r="F18"/>
  <c r="F17"/>
  <c r="F16"/>
  <c r="F15"/>
  <c r="F14"/>
  <c r="F13"/>
  <c r="F12"/>
  <c r="E51" i="33"/>
  <c r="D1476" i="37"/>
  <c r="D51" i="33"/>
  <c r="C1476" i="37"/>
  <c r="E46" i="33"/>
  <c r="D1471" i="37"/>
  <c r="D46" i="33"/>
  <c r="C1471" i="37"/>
  <c r="E37" i="33"/>
  <c r="D1462" i="37"/>
  <c r="D37" i="33"/>
  <c r="C1462" i="37"/>
  <c r="E30" i="33"/>
  <c r="D1455" i="37"/>
  <c r="D30" i="33"/>
  <c r="C1455" i="37"/>
  <c r="E21" i="33"/>
  <c r="D1446" i="37"/>
  <c r="D21" i="33"/>
  <c r="C1446" i="37"/>
  <c r="H1446" s="1"/>
  <c r="E14" i="33"/>
  <c r="D1439" i="37"/>
  <c r="D14" i="33"/>
  <c r="C1439" i="37"/>
  <c r="D13" i="33"/>
  <c r="C1438" i="37"/>
  <c r="D13" i="36"/>
  <c r="C1301" i="37"/>
  <c r="D17" i="36"/>
  <c r="C1305" i="37"/>
  <c r="H1305"/>
  <c r="D20" i="36"/>
  <c r="C1308" i="37"/>
  <c r="D12" i="36"/>
  <c r="C1300" i="37"/>
  <c r="D29" i="36"/>
  <c r="C1317" i="37"/>
  <c r="D35" i="36"/>
  <c r="C1323" i="37"/>
  <c r="H1323" s="1"/>
  <c r="D43" i="36"/>
  <c r="C1331" i="37"/>
  <c r="D46" i="36"/>
  <c r="C1334" i="37"/>
  <c r="H1334"/>
  <c r="D50" i="36"/>
  <c r="C1338" i="37"/>
  <c r="D57" i="36"/>
  <c r="C1345" i="37"/>
  <c r="H1345" s="1"/>
  <c r="D61" i="36"/>
  <c r="C1349" i="37"/>
  <c r="D68" i="36"/>
  <c r="C1356" i="37"/>
  <c r="H1356"/>
  <c r="D73" i="36"/>
  <c r="C1361" i="37"/>
  <c r="D42" i="36"/>
  <c r="C1330" i="37"/>
  <c r="D82" i="36"/>
  <c r="C1370" i="37"/>
  <c r="D89" i="36"/>
  <c r="C1377" i="37"/>
  <c r="H1377" s="1"/>
  <c r="D97" i="36"/>
  <c r="C1385" i="37"/>
  <c r="D101" i="36"/>
  <c r="C1389" i="37"/>
  <c r="H1389"/>
  <c r="D106" i="36"/>
  <c r="C1394" i="37"/>
  <c r="D96" i="36"/>
  <c r="C1384" i="37"/>
  <c r="D114" i="36"/>
  <c r="C1402" i="37"/>
  <c r="D122" i="36"/>
  <c r="C1410" i="37"/>
  <c r="H1410" s="1"/>
  <c r="D125" i="36"/>
  <c r="C1413" i="37"/>
  <c r="D129" i="36"/>
  <c r="C1417" i="37"/>
  <c r="H1417"/>
  <c r="D137" i="36"/>
  <c r="C1425" i="37"/>
  <c r="H1425" s="1"/>
  <c r="E13" i="36"/>
  <c r="D1301" i="37"/>
  <c r="E17" i="36"/>
  <c r="D1305" i="37"/>
  <c r="E20" i="36"/>
  <c r="D1308" i="37"/>
  <c r="E29" i="36"/>
  <c r="D1317" i="37"/>
  <c r="E35" i="36"/>
  <c r="D1323" i="37"/>
  <c r="E43" i="36"/>
  <c r="D1331" i="37"/>
  <c r="E46" i="36"/>
  <c r="D1334" i="37"/>
  <c r="E50" i="36"/>
  <c r="D1338" i="37"/>
  <c r="E57" i="36"/>
  <c r="D1345" i="37"/>
  <c r="E61" i="36"/>
  <c r="D1349" i="37"/>
  <c r="E68" i="36"/>
  <c r="D1356" i="37"/>
  <c r="E73" i="36"/>
  <c r="D1361" i="37"/>
  <c r="E82" i="36"/>
  <c r="D1370" i="37"/>
  <c r="E89" i="36"/>
  <c r="D1377" i="37"/>
  <c r="E97" i="36"/>
  <c r="D1385" i="37"/>
  <c r="E101" i="36"/>
  <c r="D1389" i="37"/>
  <c r="E106" i="36"/>
  <c r="D1394" i="37"/>
  <c r="E114" i="36"/>
  <c r="D1402" i="37"/>
  <c r="E122" i="36"/>
  <c r="D1410" i="37"/>
  <c r="E125" i="36"/>
  <c r="D1413" i="37"/>
  <c r="E129" i="36"/>
  <c r="D1417" i="37"/>
  <c r="E121" i="36"/>
  <c r="E137"/>
  <c r="D1425" i="37"/>
  <c r="E136" i="36"/>
  <c r="D1424" i="37"/>
  <c r="F147" i="36"/>
  <c r="F146"/>
  <c r="F145"/>
  <c r="F144"/>
  <c r="F143"/>
  <c r="F142"/>
  <c r="F141"/>
  <c r="F140"/>
  <c r="F139"/>
  <c r="F138"/>
  <c r="F137"/>
  <c r="F135"/>
  <c r="F134"/>
  <c r="F133"/>
  <c r="F132"/>
  <c r="F131"/>
  <c r="F130"/>
  <c r="F129"/>
  <c r="F128"/>
  <c r="F127"/>
  <c r="F126"/>
  <c r="F125"/>
  <c r="F124"/>
  <c r="F123"/>
  <c r="F120"/>
  <c r="F119"/>
  <c r="F118"/>
  <c r="F117"/>
  <c r="F116"/>
  <c r="F115"/>
  <c r="F114"/>
  <c r="F113"/>
  <c r="F112"/>
  <c r="F111"/>
  <c r="F110"/>
  <c r="F109"/>
  <c r="F108"/>
  <c r="F107"/>
  <c r="F106"/>
  <c r="F105"/>
  <c r="F104"/>
  <c r="F103"/>
  <c r="F102"/>
  <c r="F101"/>
  <c r="F100"/>
  <c r="F99"/>
  <c r="F98"/>
  <c r="F97"/>
  <c r="F95"/>
  <c r="F94"/>
  <c r="F93"/>
  <c r="F92"/>
  <c r="F91"/>
  <c r="F90"/>
  <c r="F89"/>
  <c r="F88"/>
  <c r="F87"/>
  <c r="F86"/>
  <c r="F85"/>
  <c r="F84"/>
  <c r="F83"/>
  <c r="F82"/>
  <c r="F81"/>
  <c r="F80"/>
  <c r="F79"/>
  <c r="F78"/>
  <c r="F77"/>
  <c r="F76"/>
  <c r="F75"/>
  <c r="F74"/>
  <c r="F73"/>
  <c r="F72"/>
  <c r="F71"/>
  <c r="F70"/>
  <c r="F69"/>
  <c r="F67"/>
  <c r="F66"/>
  <c r="F65"/>
  <c r="F64"/>
  <c r="F63"/>
  <c r="F62"/>
  <c r="F61"/>
  <c r="F60"/>
  <c r="F59"/>
  <c r="F58"/>
  <c r="F57"/>
  <c r="F56"/>
  <c r="F55"/>
  <c r="F54"/>
  <c r="F53"/>
  <c r="F52"/>
  <c r="F51"/>
  <c r="F50"/>
  <c r="F49"/>
  <c r="F48"/>
  <c r="F47"/>
  <c r="F45"/>
  <c r="F44"/>
  <c r="F43"/>
  <c r="F41"/>
  <c r="F40"/>
  <c r="F39"/>
  <c r="F38"/>
  <c r="F37"/>
  <c r="F36"/>
  <c r="F35"/>
  <c r="F34"/>
  <c r="F33"/>
  <c r="F32"/>
  <c r="F31"/>
  <c r="F30"/>
  <c r="F29"/>
  <c r="F28"/>
  <c r="F27"/>
  <c r="F26"/>
  <c r="F25"/>
  <c r="F24"/>
  <c r="F23"/>
  <c r="F22"/>
  <c r="F21"/>
  <c r="F20"/>
  <c r="F19"/>
  <c r="F18"/>
  <c r="F17"/>
  <c r="F16"/>
  <c r="F15"/>
  <c r="F14"/>
  <c r="F13"/>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6"/>
  <c r="F175"/>
  <c r="F174"/>
  <c r="F173"/>
  <c r="F172"/>
  <c r="F171"/>
  <c r="F170"/>
  <c r="F168"/>
  <c r="F167"/>
  <c r="F166"/>
  <c r="F165"/>
  <c r="F164"/>
  <c r="F163"/>
  <c r="F162"/>
  <c r="F161"/>
  <c r="F160"/>
  <c r="E751" i="1"/>
  <c r="D738" i="37"/>
  <c r="D751" i="1"/>
  <c r="C738" i="37"/>
  <c r="E813" i="1"/>
  <c r="D800" i="37"/>
  <c r="D813" i="1"/>
  <c r="C800" i="37"/>
  <c r="H800" s="1"/>
  <c r="E877" i="1"/>
  <c r="D864" i="37"/>
  <c r="D877" i="1"/>
  <c r="C864" i="37"/>
  <c r="H864"/>
  <c r="E604" i="1"/>
  <c r="D592" i="37"/>
  <c r="D604" i="1"/>
  <c r="C592" i="37"/>
  <c r="E601" i="1"/>
  <c r="D589" i="37"/>
  <c r="D601" i="1"/>
  <c r="C589" i="37"/>
  <c r="E598" i="1"/>
  <c r="D586" i="37"/>
  <c r="D598" i="1"/>
  <c r="C586" i="37"/>
  <c r="E597" i="1"/>
  <c r="D585" i="37"/>
  <c r="D597" i="1"/>
  <c r="C585" i="37"/>
  <c r="E589" i="1"/>
  <c r="D577" i="37"/>
  <c r="D589" i="1"/>
  <c r="C577" i="37"/>
  <c r="E575" i="1"/>
  <c r="D563" i="37"/>
  <c r="D575" i="1"/>
  <c r="C563" i="37"/>
  <c r="E577" i="1"/>
  <c r="D565" i="37"/>
  <c r="D577" i="1"/>
  <c r="C565" i="37"/>
  <c r="E571" i="1"/>
  <c r="D559" i="37"/>
  <c r="D571" i="1"/>
  <c r="C559" i="37"/>
  <c r="E566" i="1"/>
  <c r="D554" i="37"/>
  <c r="D566" i="1"/>
  <c r="E562"/>
  <c r="D550" i="37"/>
  <c r="D562" i="1"/>
  <c r="C550" i="37"/>
  <c r="E559" i="1"/>
  <c r="D547" i="37"/>
  <c r="D559" i="1"/>
  <c r="C547" i="37"/>
  <c r="E557" i="1"/>
  <c r="D545" i="37"/>
  <c r="D557" i="1"/>
  <c r="C545" i="37"/>
  <c r="E553" i="1"/>
  <c r="D541" i="37"/>
  <c r="D553" i="1"/>
  <c r="C541" i="37"/>
  <c r="E552" i="1"/>
  <c r="D540" i="37"/>
  <c r="D552" i="1"/>
  <c r="C540" i="37"/>
  <c r="E549" i="1"/>
  <c r="D537" i="37"/>
  <c r="D549" i="1"/>
  <c r="C537" i="37"/>
  <c r="E546" i="1"/>
  <c r="D534" i="37"/>
  <c r="D546" i="1"/>
  <c r="E543"/>
  <c r="D531" i="37"/>
  <c r="D543" i="1"/>
  <c r="C531" i="37"/>
  <c r="E540" i="1"/>
  <c r="D528" i="37"/>
  <c r="D540" i="1"/>
  <c r="C528" i="37"/>
  <c r="E539" i="1"/>
  <c r="D527" i="37"/>
  <c r="D539" i="1"/>
  <c r="C527" i="37"/>
  <c r="E531" i="1"/>
  <c r="D519" i="37"/>
  <c r="D531" i="1"/>
  <c r="C519" i="37"/>
  <c r="E526" i="1"/>
  <c r="D514" i="37"/>
  <c r="D526" i="1"/>
  <c r="C514" i="37"/>
  <c r="E519" i="1"/>
  <c r="D507" i="37"/>
  <c r="D519" i="1"/>
  <c r="C507" i="37"/>
  <c r="E517" i="1"/>
  <c r="D505" i="37"/>
  <c r="D517" i="1"/>
  <c r="C505" i="37"/>
  <c r="E513" i="1"/>
  <c r="D501" i="37"/>
  <c r="D513" i="1"/>
  <c r="C501" i="37"/>
  <c r="E510" i="1"/>
  <c r="D498" i="37"/>
  <c r="D510" i="1"/>
  <c r="C498" i="37"/>
  <c r="E505" i="1"/>
  <c r="D493" i="37"/>
  <c r="D505" i="1"/>
  <c r="E500"/>
  <c r="D488" i="37"/>
  <c r="D500" i="1"/>
  <c r="C488" i="37"/>
  <c r="E497" i="1"/>
  <c r="D485" i="37"/>
  <c r="D497" i="1"/>
  <c r="E494"/>
  <c r="D482" i="37"/>
  <c r="D494" i="1"/>
  <c r="C482" i="37"/>
  <c r="E491" i="1"/>
  <c r="D479" i="37"/>
  <c r="D491" i="1"/>
  <c r="C479" i="37"/>
  <c r="E483" i="1"/>
  <c r="D471" i="37"/>
  <c r="D483" i="1"/>
  <c r="C471" i="37"/>
  <c r="E478" i="1"/>
  <c r="D466" i="37"/>
  <c r="D478" i="1"/>
  <c r="C466" i="37"/>
  <c r="E469" i="1"/>
  <c r="D457" i="37"/>
  <c r="D469" i="1"/>
  <c r="C457" i="37"/>
  <c r="E465" i="1"/>
  <c r="D453" i="37"/>
  <c r="D465" i="1"/>
  <c r="C453" i="37"/>
  <c r="E460" i="1"/>
  <c r="D460"/>
  <c r="E456"/>
  <c r="D444" i="37"/>
  <c r="D456" i="1"/>
  <c r="C444" i="37"/>
  <c r="E453" i="1"/>
  <c r="D441" i="37"/>
  <c r="D453" i="1"/>
  <c r="C441" i="37"/>
  <c r="E451" i="1"/>
  <c r="D439" i="37"/>
  <c r="D451" i="1"/>
  <c r="C439" i="37"/>
  <c r="E447" i="1"/>
  <c r="D435" i="37"/>
  <c r="D447" i="1"/>
  <c r="C435" i="37"/>
  <c r="D446" i="1"/>
  <c r="C434" i="37"/>
  <c r="E443" i="1"/>
  <c r="D431" i="37"/>
  <c r="D443" i="1"/>
  <c r="C431" i="37"/>
  <c r="H431" s="1"/>
  <c r="E440" i="1"/>
  <c r="D428" i="37"/>
  <c r="D440" i="1"/>
  <c r="C428" i="37"/>
  <c r="H428"/>
  <c r="E437" i="1"/>
  <c r="D425" i="37"/>
  <c r="D437" i="1"/>
  <c r="C425" i="37"/>
  <c r="H425" s="1"/>
  <c r="E434" i="1"/>
  <c r="D422" i="37"/>
  <c r="D434" i="1"/>
  <c r="C422" i="37"/>
  <c r="H422"/>
  <c r="E433" i="1"/>
  <c r="D421" i="37"/>
  <c r="D433" i="1"/>
  <c r="C421" i="37"/>
  <c r="H421" s="1"/>
  <c r="E425" i="1"/>
  <c r="D413" i="37"/>
  <c r="D425" i="1"/>
  <c r="C413" i="37"/>
  <c r="H413"/>
  <c r="E420" i="1"/>
  <c r="D408" i="37"/>
  <c r="D420" i="1"/>
  <c r="C408" i="37"/>
  <c r="H408" s="1"/>
  <c r="E413" i="1"/>
  <c r="D401" i="37"/>
  <c r="D413" i="1"/>
  <c r="C401" i="37"/>
  <c r="H401"/>
  <c r="E411" i="1"/>
  <c r="D399" i="37"/>
  <c r="D411" i="1"/>
  <c r="C399" i="37"/>
  <c r="H399" s="1"/>
  <c r="E407" i="1"/>
  <c r="D395" i="37"/>
  <c r="D407" i="1"/>
  <c r="C395" i="37"/>
  <c r="H395"/>
  <c r="E404" i="1"/>
  <c r="D392" i="37"/>
  <c r="D404" i="1"/>
  <c r="C392" i="37"/>
  <c r="H392" s="1"/>
  <c r="E399" i="1"/>
  <c r="D387" i="37"/>
  <c r="D399" i="1"/>
  <c r="C387" i="37"/>
  <c r="H387"/>
  <c r="E398" i="1"/>
  <c r="D398"/>
  <c r="E395"/>
  <c r="D384" i="37"/>
  <c r="D395" i="1"/>
  <c r="C384" i="37"/>
  <c r="H384" s="1"/>
  <c r="E394" i="1"/>
  <c r="D383" i="37"/>
  <c r="D394" i="1"/>
  <c r="C383" i="37"/>
  <c r="D393" i="1"/>
  <c r="C382" i="37"/>
  <c r="E393" i="1"/>
  <c r="D382" i="37"/>
  <c r="E382" i="1"/>
  <c r="D371" i="37"/>
  <c r="D382" i="1"/>
  <c r="C371" i="37"/>
  <c r="H371"/>
  <c r="E380" i="1"/>
  <c r="D369" i="37"/>
  <c r="D380" i="1"/>
  <c r="C369" i="37"/>
  <c r="H369" s="1"/>
  <c r="E378" i="1"/>
  <c r="D367" i="37"/>
  <c r="D378" i="1"/>
  <c r="C367" i="37"/>
  <c r="H367"/>
  <c r="E376" i="1"/>
  <c r="D365" i="37"/>
  <c r="D376" i="1"/>
  <c r="C365" i="37"/>
  <c r="H365" s="1"/>
  <c r="E374" i="1"/>
  <c r="D363" i="37"/>
  <c r="D374" i="1"/>
  <c r="C363" i="37"/>
  <c r="H363"/>
  <c r="E371" i="1"/>
  <c r="D360" i="37"/>
  <c r="D371" i="1"/>
  <c r="C360" i="37"/>
  <c r="H360" s="1"/>
  <c r="E368" i="1"/>
  <c r="D357" i="37"/>
  <c r="D368" i="1"/>
  <c r="C357" i="37"/>
  <c r="H357"/>
  <c r="E357" i="1"/>
  <c r="D346" i="37"/>
  <c r="D357" i="1"/>
  <c r="C346" i="37"/>
  <c r="E354" i="1"/>
  <c r="D343" i="37"/>
  <c r="D354" i="1"/>
  <c r="C343" i="37"/>
  <c r="H343" s="1"/>
  <c r="E349" i="1"/>
  <c r="D338" i="37"/>
  <c r="D349" i="1"/>
  <c r="C338" i="37"/>
  <c r="E344" i="1"/>
  <c r="D333" i="37"/>
  <c r="D344" i="1"/>
  <c r="C333" i="37"/>
  <c r="H333"/>
  <c r="E336" i="1"/>
  <c r="D325" i="37"/>
  <c r="D336" i="1"/>
  <c r="C325" i="37"/>
  <c r="E331" i="1"/>
  <c r="D320" i="37"/>
  <c r="D331" i="1"/>
  <c r="C320" i="37"/>
  <c r="H320" s="1"/>
  <c r="E328" i="1"/>
  <c r="D317" i="37"/>
  <c r="D328" i="1"/>
  <c r="C317" i="37"/>
  <c r="H317"/>
  <c r="E321" i="1"/>
  <c r="D310" i="37"/>
  <c r="D321" i="1"/>
  <c r="C310" i="37"/>
  <c r="H310" s="1"/>
  <c r="E317" i="1"/>
  <c r="D306" i="37"/>
  <c r="D317" i="1"/>
  <c r="C306" i="37"/>
  <c r="H306"/>
  <c r="E316" i="1"/>
  <c r="D316"/>
  <c r="E313"/>
  <c r="D302" i="37"/>
  <c r="D313" i="1"/>
  <c r="C302" i="37"/>
  <c r="H302" s="1"/>
  <c r="E312" i="1"/>
  <c r="D301" i="37"/>
  <c r="D312" i="1"/>
  <c r="C301" i="37"/>
  <c r="H301"/>
  <c r="E309" i="1"/>
  <c r="D298" i="37"/>
  <c r="D309" i="1"/>
  <c r="C298" i="37"/>
  <c r="H298" s="1"/>
  <c r="E303" i="1"/>
  <c r="D292" i="37"/>
  <c r="D303" i="1"/>
  <c r="C292" i="37"/>
  <c r="H292"/>
  <c r="E300" i="1"/>
  <c r="D289" i="37"/>
  <c r="D300" i="1"/>
  <c r="C289" i="37"/>
  <c r="H289" s="1"/>
  <c r="E295" i="1"/>
  <c r="D284" i="37"/>
  <c r="D295" i="1"/>
  <c r="C284" i="37"/>
  <c r="H284"/>
  <c r="E290" i="1"/>
  <c r="D279" i="37"/>
  <c r="D290" i="1"/>
  <c r="C279" i="37"/>
  <c r="H279" s="1"/>
  <c r="E282" i="1"/>
  <c r="D271" i="37"/>
  <c r="D282" i="1"/>
  <c r="C271" i="37"/>
  <c r="H271"/>
  <c r="E277" i="1"/>
  <c r="D266" i="37"/>
  <c r="D277" i="1"/>
  <c r="C266" i="37"/>
  <c r="H266" s="1"/>
  <c r="E276" i="1"/>
  <c r="D265" i="37"/>
  <c r="D276" i="1"/>
  <c r="C265" i="37"/>
  <c r="H265"/>
  <c r="E269" i="1"/>
  <c r="D258" i="37"/>
  <c r="D269" i="1"/>
  <c r="C258" i="37"/>
  <c r="H258" s="1"/>
  <c r="E265" i="1"/>
  <c r="D254" i="37"/>
  <c r="D265" i="1"/>
  <c r="C254" i="37"/>
  <c r="H254"/>
  <c r="E264" i="1"/>
  <c r="D253" i="37"/>
  <c r="D264" i="1"/>
  <c r="C253" i="37"/>
  <c r="E253" i="1"/>
  <c r="D243" i="37"/>
  <c r="E254" i="1"/>
  <c r="D244" i="37"/>
  <c r="D254" i="1"/>
  <c r="C244" i="37"/>
  <c r="D253" i="1"/>
  <c r="C243" i="37"/>
  <c r="E247" i="1"/>
  <c r="D237" i="37"/>
  <c r="D247" i="1"/>
  <c r="C237" i="37"/>
  <c r="E242" i="1"/>
  <c r="D232" i="37"/>
  <c r="D242" i="1"/>
  <c r="C232" i="37"/>
  <c r="E239" i="1"/>
  <c r="D229" i="37"/>
  <c r="D239" i="1"/>
  <c r="C229" i="37"/>
  <c r="E236" i="1"/>
  <c r="D226" i="37"/>
  <c r="D236" i="1"/>
  <c r="C226" i="37"/>
  <c r="E232" i="1"/>
  <c r="D222" i="37"/>
  <c r="D232" i="1"/>
  <c r="C222" i="37"/>
  <c r="E229" i="1"/>
  <c r="D219" i="37"/>
  <c r="D229" i="1"/>
  <c r="C219" i="37"/>
  <c r="E223" i="1"/>
  <c r="D213" i="37"/>
  <c r="D223" i="1"/>
  <c r="C213" i="37"/>
  <c r="E220" i="1"/>
  <c r="D210" i="37"/>
  <c r="D220" i="1"/>
  <c r="C210" i="37"/>
  <c r="E217" i="1"/>
  <c r="D207" i="37"/>
  <c r="D217" i="1"/>
  <c r="C207" i="37"/>
  <c r="E216" i="1"/>
  <c r="D206" i="37"/>
  <c r="D216" i="1"/>
  <c r="C206" i="37"/>
  <c r="E212" i="1"/>
  <c r="D202" i="37"/>
  <c r="D212" i="1"/>
  <c r="C202" i="37"/>
  <c r="E209" i="1"/>
  <c r="D199" i="37"/>
  <c r="D209" i="1"/>
  <c r="C199" i="37"/>
  <c r="E208" i="1"/>
  <c r="D198" i="37"/>
  <c r="D208" i="1"/>
  <c r="C198" i="37"/>
  <c r="E203" i="1"/>
  <c r="D193" i="37"/>
  <c r="D203" i="1"/>
  <c r="C193" i="37"/>
  <c r="E195" i="1"/>
  <c r="D185" i="37"/>
  <c r="D195" i="1"/>
  <c r="C185" i="37"/>
  <c r="E190" i="1"/>
  <c r="D180" i="37"/>
  <c r="D190" i="1"/>
  <c r="C180" i="37"/>
  <c r="E182" i="1"/>
  <c r="D172" i="37"/>
  <c r="D182" i="1"/>
  <c r="C172" i="37"/>
  <c r="E180" i="1"/>
  <c r="D170" i="37"/>
  <c r="D180" i="1"/>
  <c r="C170" i="37"/>
  <c r="E170" i="1"/>
  <c r="D160" i="37"/>
  <c r="D170" i="1"/>
  <c r="C160" i="37"/>
  <c r="E162" i="1"/>
  <c r="D152" i="37"/>
  <c r="D162" i="1"/>
  <c r="C152" i="37"/>
  <c r="E157" i="1"/>
  <c r="D147" i="37"/>
  <c r="E152" i="1"/>
  <c r="D142" i="37"/>
  <c r="D152" i="1"/>
  <c r="C142" i="37"/>
  <c r="E150" i="1"/>
  <c r="D140" i="37"/>
  <c r="D150" i="1"/>
  <c r="C140" i="37"/>
  <c r="E145" i="1"/>
  <c r="D135" i="37"/>
  <c r="D145" i="1"/>
  <c r="C135" i="37"/>
  <c r="D144" i="1"/>
  <c r="E141"/>
  <c r="D131" i="37"/>
  <c r="D141" i="1"/>
  <c r="C131" i="37"/>
  <c r="D126" i="1"/>
  <c r="D125"/>
  <c r="E126"/>
  <c r="D116" i="37"/>
  <c r="E131" i="1"/>
  <c r="D121" i="37"/>
  <c r="D131" i="1"/>
  <c r="C121" i="37"/>
  <c r="E130" i="1"/>
  <c r="D120" i="37"/>
  <c r="D130" i="1"/>
  <c r="C120" i="37"/>
  <c r="E122" i="1"/>
  <c r="D112" i="37"/>
  <c r="D122" i="1"/>
  <c r="C112" i="37"/>
  <c r="E119" i="1"/>
  <c r="D109" i="37"/>
  <c r="D119" i="1"/>
  <c r="C109" i="37"/>
  <c r="E118" i="1"/>
  <c r="D108" i="37"/>
  <c r="D118" i="1"/>
  <c r="C108" i="37"/>
  <c r="D114" i="1"/>
  <c r="C104" i="37"/>
  <c r="D107" i="1"/>
  <c r="C97" i="37"/>
  <c r="E114" i="1"/>
  <c r="D104" i="37"/>
  <c r="E107" i="1"/>
  <c r="D97" i="37"/>
  <c r="E102" i="1"/>
  <c r="D92" i="37"/>
  <c r="D102" i="1"/>
  <c r="C92" i="37"/>
  <c r="E93" i="1"/>
  <c r="D83" i="37"/>
  <c r="D93" i="1"/>
  <c r="C83" i="37"/>
  <c r="E87" i="1"/>
  <c r="D77" i="37"/>
  <c r="D87" i="1"/>
  <c r="C77" i="37"/>
  <c r="E79" i="1"/>
  <c r="D69" i="37"/>
  <c r="D79" i="1"/>
  <c r="C69" i="37"/>
  <c r="E75" i="1"/>
  <c r="D65" i="37"/>
  <c r="D75" i="1"/>
  <c r="C65" i="37"/>
  <c r="E72" i="1"/>
  <c r="D62" i="37"/>
  <c r="D72" i="1"/>
  <c r="C62" i="37"/>
  <c r="E67" i="1"/>
  <c r="D57" i="37"/>
  <c r="D67" i="1"/>
  <c r="C57" i="37"/>
  <c r="E62" i="1"/>
  <c r="D52" i="37"/>
  <c r="D62" i="1"/>
  <c r="C52" i="37"/>
  <c r="E59" i="1"/>
  <c r="D49" i="37"/>
  <c r="D59" i="1"/>
  <c r="C49" i="37"/>
  <c r="E56" i="1"/>
  <c r="D46" i="37"/>
  <c r="D56" i="1"/>
  <c r="C46" i="37"/>
  <c r="E54" i="1"/>
  <c r="D44" i="37"/>
  <c r="D54" i="1"/>
  <c r="C44" i="37"/>
  <c r="E51" i="1"/>
  <c r="D41" i="37"/>
  <c r="D51" i="1"/>
  <c r="C41" i="37"/>
  <c r="E46" i="1"/>
  <c r="D36" i="37"/>
  <c r="D46" i="1"/>
  <c r="C36" i="37"/>
  <c r="E43" i="1"/>
  <c r="D33" i="37"/>
  <c r="D43" i="1"/>
  <c r="C33" i="37"/>
  <c r="E35" i="1"/>
  <c r="D25" i="37"/>
  <c r="D35" i="1"/>
  <c r="C25" i="37"/>
  <c r="E29" i="1"/>
  <c r="D19" i="37"/>
  <c r="D29" i="1"/>
  <c r="C19" i="37"/>
  <c r="F877" i="1"/>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3"/>
  <c r="F44"/>
  <c r="F45"/>
  <c r="F46"/>
  <c r="F47"/>
  <c r="F48"/>
  <c r="F49"/>
  <c r="F51"/>
  <c r="F52"/>
  <c r="F53"/>
  <c r="F54"/>
  <c r="F55"/>
  <c r="F56"/>
  <c r="F57"/>
  <c r="F59"/>
  <c r="F60"/>
  <c r="F61"/>
  <c r="F62"/>
  <c r="F63"/>
  <c r="F64"/>
  <c r="F65"/>
  <c r="F66"/>
  <c r="F67"/>
  <c r="F68"/>
  <c r="F69"/>
  <c r="F70"/>
  <c r="F71"/>
  <c r="F72"/>
  <c r="F73"/>
  <c r="F74"/>
  <c r="F75"/>
  <c r="F76"/>
  <c r="F77"/>
  <c r="F79"/>
  <c r="F80"/>
  <c r="F81"/>
  <c r="F82"/>
  <c r="F83"/>
  <c r="F84"/>
  <c r="F85"/>
  <c r="F86"/>
  <c r="F87"/>
  <c r="F88"/>
  <c r="F89"/>
  <c r="F90"/>
  <c r="F91"/>
  <c r="F92"/>
  <c r="F93"/>
  <c r="F94"/>
  <c r="F95"/>
  <c r="F96"/>
  <c r="F97"/>
  <c r="F98"/>
  <c r="F99"/>
  <c r="F100"/>
  <c r="F102"/>
  <c r="F103"/>
  <c r="F104"/>
  <c r="F105"/>
  <c r="F106"/>
  <c r="F107"/>
  <c r="F108"/>
  <c r="F109"/>
  <c r="F110"/>
  <c r="F111"/>
  <c r="F112"/>
  <c r="F113"/>
  <c r="F114"/>
  <c r="F115"/>
  <c r="F116"/>
  <c r="F117"/>
  <c r="F118"/>
  <c r="F119"/>
  <c r="F120"/>
  <c r="F121"/>
  <c r="F122"/>
  <c r="F123"/>
  <c r="F124"/>
  <c r="F126"/>
  <c r="F127"/>
  <c r="F128"/>
  <c r="F129"/>
  <c r="F130"/>
  <c r="F131"/>
  <c r="F132"/>
  <c r="F133"/>
  <c r="F134"/>
  <c r="F135"/>
  <c r="F136"/>
  <c r="F137"/>
  <c r="F138"/>
  <c r="F139"/>
  <c r="F140"/>
  <c r="F141"/>
  <c r="F142"/>
  <c r="F145"/>
  <c r="F146"/>
  <c r="F147"/>
  <c r="F148"/>
  <c r="F149"/>
  <c r="F151"/>
  <c r="F153"/>
  <c r="F154"/>
  <c r="F155"/>
  <c r="F157"/>
  <c r="F158"/>
  <c r="F159"/>
  <c r="F160"/>
  <c r="F161"/>
  <c r="F163"/>
  <c r="F164"/>
  <c r="F165"/>
  <c r="F166"/>
  <c r="F167"/>
  <c r="F168"/>
  <c r="F169"/>
  <c r="F171"/>
  <c r="F172"/>
  <c r="F173"/>
  <c r="F174"/>
  <c r="F175"/>
  <c r="F176"/>
  <c r="F177"/>
  <c r="F178"/>
  <c r="F179"/>
  <c r="F181"/>
  <c r="F183"/>
  <c r="F184"/>
  <c r="F185"/>
  <c r="F186"/>
  <c r="F187"/>
  <c r="F188"/>
  <c r="F190"/>
  <c r="F191"/>
  <c r="F192"/>
  <c r="F193"/>
  <c r="F194"/>
  <c r="F195"/>
  <c r="F196"/>
  <c r="F197"/>
  <c r="F198"/>
  <c r="F199"/>
  <c r="F200"/>
  <c r="F201"/>
  <c r="F202"/>
  <c r="F204"/>
  <c r="F205"/>
  <c r="F206"/>
  <c r="F207"/>
  <c r="F208"/>
  <c r="F209"/>
  <c r="F210"/>
  <c r="F211"/>
  <c r="F212"/>
  <c r="F213"/>
  <c r="F214"/>
  <c r="F215"/>
  <c r="F216"/>
  <c r="F217"/>
  <c r="F218"/>
  <c r="F219"/>
  <c r="F220"/>
  <c r="F221"/>
  <c r="F222"/>
  <c r="F223"/>
  <c r="F224"/>
  <c r="F225"/>
  <c r="F226"/>
  <c r="F227"/>
  <c r="F229"/>
  <c r="F230"/>
  <c r="F231"/>
  <c r="F232"/>
  <c r="F233"/>
  <c r="F234"/>
  <c r="F236"/>
  <c r="F237"/>
  <c r="F238"/>
  <c r="F239"/>
  <c r="F240"/>
  <c r="F241"/>
  <c r="F242"/>
  <c r="F243"/>
  <c r="F244"/>
  <c r="F245"/>
  <c r="F246"/>
  <c r="F247"/>
  <c r="F248"/>
  <c r="F249"/>
  <c r="F250"/>
  <c r="F251"/>
  <c r="F252"/>
  <c r="F253"/>
  <c r="F258"/>
  <c r="F259"/>
  <c r="F260"/>
  <c r="F261"/>
  <c r="F631"/>
  <c r="F630"/>
  <c r="F629"/>
  <c r="F628"/>
  <c r="F627"/>
  <c r="F626"/>
  <c r="F625"/>
  <c r="F624"/>
  <c r="F623"/>
  <c r="F622"/>
  <c r="F621"/>
  <c r="F619"/>
  <c r="F610"/>
  <c r="F609"/>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7"/>
  <c r="F496"/>
  <c r="F495"/>
  <c r="F494"/>
  <c r="F493"/>
  <c r="F492"/>
  <c r="F491"/>
  <c r="F489"/>
  <c r="F488"/>
  <c r="F487"/>
  <c r="F486"/>
  <c r="F485"/>
  <c r="F484"/>
  <c r="F483"/>
  <c r="F482"/>
  <c r="F481"/>
  <c r="F480"/>
  <c r="F479"/>
  <c r="F478"/>
  <c r="F477"/>
  <c r="F476"/>
  <c r="F475"/>
  <c r="F474"/>
  <c r="F473"/>
  <c r="F472"/>
  <c r="F471"/>
  <c r="F470"/>
  <c r="F469"/>
  <c r="F468"/>
  <c r="F467"/>
  <c r="F466"/>
  <c r="F465"/>
  <c r="F464"/>
  <c r="F463"/>
  <c r="F462"/>
  <c r="F461"/>
  <c r="F460"/>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5"/>
  <c r="F394"/>
  <c r="F393"/>
  <c r="F388"/>
  <c r="F387"/>
  <c r="F386"/>
  <c r="F383"/>
  <c r="F382"/>
  <c r="F381"/>
  <c r="F380"/>
  <c r="F379"/>
  <c r="F378"/>
  <c r="F377"/>
  <c r="F376"/>
  <c r="F375"/>
  <c r="F374"/>
  <c r="F372"/>
  <c r="F371"/>
  <c r="F369"/>
  <c r="F368"/>
  <c r="F367"/>
  <c r="F366"/>
  <c r="F365"/>
  <c r="F363"/>
  <c r="F362"/>
  <c r="F361"/>
  <c r="F360"/>
  <c r="F359"/>
  <c r="F358"/>
  <c r="F357"/>
  <c r="F356"/>
  <c r="F355"/>
  <c r="F354"/>
  <c r="F353"/>
  <c r="F352"/>
  <c r="F351"/>
  <c r="F350"/>
  <c r="F349"/>
  <c r="F348"/>
  <c r="F347"/>
  <c r="F346"/>
  <c r="F345"/>
  <c r="F344"/>
  <c r="F343"/>
  <c r="F342"/>
  <c r="F341"/>
  <c r="F340"/>
  <c r="F339"/>
  <c r="F338"/>
  <c r="F337"/>
  <c r="F336"/>
  <c r="F335"/>
  <c r="F334"/>
  <c r="F333"/>
  <c r="F332"/>
  <c r="F331"/>
  <c r="F329"/>
  <c r="F328"/>
  <c r="F327"/>
  <c r="F326"/>
  <c r="F325"/>
  <c r="F324"/>
  <c r="F323"/>
  <c r="F322"/>
  <c r="F321"/>
  <c r="F320"/>
  <c r="F319"/>
  <c r="F318"/>
  <c r="F317"/>
  <c r="F316"/>
  <c r="F314"/>
  <c r="F313"/>
  <c r="F312"/>
  <c r="F311"/>
  <c r="F310"/>
  <c r="F309"/>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A3" i="50"/>
  <c r="A3" i="33"/>
  <c r="A3" i="36"/>
  <c r="A3" i="27"/>
  <c r="A1757" i="37"/>
  <c r="A3" i="30"/>
  <c r="F2" i="3"/>
  <c r="Q2"/>
  <c r="A3" i="19"/>
  <c r="C20" i="42"/>
  <c r="L32" i="37"/>
  <c r="L31"/>
  <c r="L30"/>
  <c r="L29"/>
  <c r="L27"/>
  <c r="L28"/>
  <c r="L26"/>
  <c r="L23"/>
  <c r="L21"/>
  <c r="N22" i="42"/>
  <c r="L25" i="37"/>
  <c r="L24"/>
  <c r="L22"/>
  <c r="L18"/>
  <c r="L16"/>
  <c r="L15"/>
  <c r="L14"/>
  <c r="L12"/>
  <c r="K12"/>
  <c r="K19"/>
  <c r="L19"/>
  <c r="K20"/>
  <c r="L20"/>
  <c r="K17"/>
  <c r="L17"/>
  <c r="L5"/>
  <c r="K5"/>
  <c r="K32"/>
  <c r="K31"/>
  <c r="K30"/>
  <c r="K29"/>
  <c r="K28"/>
  <c r="K27"/>
  <c r="K23"/>
  <c r="K26"/>
  <c r="K21"/>
  <c r="C16" i="42"/>
  <c r="C22"/>
  <c r="K24" i="37"/>
  <c r="K22"/>
  <c r="K18"/>
  <c r="K16"/>
  <c r="K15"/>
  <c r="K14"/>
  <c r="K13"/>
  <c r="A3" i="39"/>
  <c r="A3" i="1"/>
  <c r="K65" i="42"/>
  <c r="J65"/>
  <c r="I65"/>
  <c r="B65"/>
  <c r="K61"/>
  <c r="I61"/>
  <c r="B61"/>
  <c r="K60"/>
  <c r="J60"/>
  <c r="I60"/>
  <c r="B60"/>
  <c r="K59"/>
  <c r="J59"/>
  <c r="I59"/>
  <c r="B59"/>
  <c r="K58"/>
  <c r="J58"/>
  <c r="I58"/>
  <c r="B58"/>
  <c r="I57"/>
  <c r="B57"/>
  <c r="K56"/>
  <c r="J56"/>
  <c r="I56"/>
  <c r="B56"/>
  <c r="I55"/>
  <c r="B55"/>
  <c r="I54"/>
  <c r="B54"/>
  <c r="I53"/>
  <c r="B53"/>
  <c r="B7" i="1"/>
  <c r="B317" i="3"/>
  <c r="B304"/>
  <c r="B302"/>
  <c r="B301"/>
  <c r="B297"/>
  <c r="B241"/>
  <c r="B240"/>
  <c r="B239"/>
  <c r="B5" i="1"/>
  <c r="B71" i="3"/>
  <c r="B70"/>
  <c r="B68"/>
  <c r="B67"/>
  <c r="B66"/>
  <c r="B65"/>
  <c r="B64"/>
  <c r="B63"/>
  <c r="B62"/>
  <c r="B61"/>
  <c r="B60"/>
  <c r="B59"/>
  <c r="B58"/>
  <c r="B57"/>
  <c r="B49"/>
  <c r="B48"/>
  <c r="B47"/>
  <c r="B46"/>
  <c r="B45"/>
  <c r="B44"/>
  <c r="B43"/>
  <c r="B42"/>
  <c r="B41"/>
  <c r="B40"/>
  <c r="B29"/>
  <c r="B175"/>
  <c r="B6"/>
  <c r="F242" i="27"/>
  <c r="F243"/>
  <c r="F244"/>
  <c r="F245"/>
  <c r="F246"/>
  <c r="F247"/>
  <c r="F248"/>
  <c r="F272"/>
  <c r="F273"/>
  <c r="F274"/>
  <c r="F241"/>
  <c r="F14"/>
  <c r="F15"/>
  <c r="F16"/>
  <c r="F17"/>
  <c r="F19"/>
  <c r="F20"/>
  <c r="F21"/>
  <c r="F22"/>
  <c r="F23"/>
  <c r="F24"/>
  <c r="F25"/>
  <c r="F26"/>
  <c r="F27"/>
  <c r="F28"/>
  <c r="F29"/>
  <c r="F30"/>
  <c r="F31"/>
  <c r="F32"/>
  <c r="F33"/>
  <c r="F34"/>
  <c r="F35"/>
  <c r="F36"/>
  <c r="F37"/>
  <c r="F38"/>
  <c r="F39"/>
  <c r="F40"/>
  <c r="F41"/>
  <c r="F42"/>
  <c r="F43"/>
  <c r="F44"/>
  <c r="F45"/>
  <c r="F46"/>
  <c r="F47"/>
  <c r="F48"/>
  <c r="F49"/>
  <c r="F51"/>
  <c r="F52"/>
  <c r="F53"/>
  <c r="F54"/>
  <c r="F55"/>
  <c r="F56"/>
  <c r="F57"/>
  <c r="F58"/>
  <c r="F59"/>
  <c r="F60"/>
  <c r="F61"/>
  <c r="F62"/>
  <c r="F63"/>
  <c r="F64"/>
  <c r="F65"/>
  <c r="F66"/>
  <c r="F67"/>
  <c r="F68"/>
  <c r="F69"/>
  <c r="F70"/>
  <c r="F71"/>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3"/>
  <c r="F214"/>
  <c r="F215"/>
  <c r="F218"/>
  <c r="F219"/>
  <c r="F220"/>
  <c r="F221"/>
  <c r="F222"/>
  <c r="F229"/>
  <c r="F230"/>
  <c r="F231"/>
  <c r="F232"/>
  <c r="F233"/>
  <c r="F234"/>
  <c r="F235"/>
  <c r="F236"/>
  <c r="F237"/>
  <c r="F238"/>
  <c r="D189" i="1"/>
  <c r="C179" i="37"/>
  <c r="F203" i="1"/>
  <c r="B69" i="3"/>
  <c r="F159" i="27"/>
  <c r="D158"/>
  <c r="C1627" i="37"/>
  <c r="H1627" s="1"/>
  <c r="B260" i="3"/>
  <c r="B259"/>
  <c r="F158" i="27"/>
  <c r="H7" i="3"/>
  <c r="F7"/>
  <c r="H19" i="37"/>
  <c r="G19"/>
  <c r="H25"/>
  <c r="G25"/>
  <c r="H33"/>
  <c r="G33"/>
  <c r="H36"/>
  <c r="G36"/>
  <c r="H41"/>
  <c r="G41"/>
  <c r="H44"/>
  <c r="G44"/>
  <c r="H46"/>
  <c r="G46"/>
  <c r="H49"/>
  <c r="G49"/>
  <c r="H52"/>
  <c r="G52"/>
  <c r="H57"/>
  <c r="G57"/>
  <c r="H62"/>
  <c r="G62"/>
  <c r="H65"/>
  <c r="G65"/>
  <c r="H83"/>
  <c r="G83"/>
  <c r="H92"/>
  <c r="G92"/>
  <c r="H108"/>
  <c r="G108"/>
  <c r="H109"/>
  <c r="G109"/>
  <c r="H112"/>
  <c r="G112"/>
  <c r="H120"/>
  <c r="G120"/>
  <c r="H121"/>
  <c r="G121"/>
  <c r="H131"/>
  <c r="G131"/>
  <c r="H180"/>
  <c r="G180"/>
  <c r="H185"/>
  <c r="G185"/>
  <c r="H198"/>
  <c r="G198"/>
  <c r="H199"/>
  <c r="G199"/>
  <c r="H202"/>
  <c r="G202"/>
  <c r="H206"/>
  <c r="G206"/>
  <c r="H207"/>
  <c r="G207"/>
  <c r="H210"/>
  <c r="G210"/>
  <c r="H213"/>
  <c r="G213"/>
  <c r="H219"/>
  <c r="G219"/>
  <c r="H222"/>
  <c r="G222"/>
  <c r="H226"/>
  <c r="G226"/>
  <c r="H229"/>
  <c r="G229"/>
  <c r="H232"/>
  <c r="G232"/>
  <c r="H237"/>
  <c r="G237"/>
  <c r="H243"/>
  <c r="G243"/>
  <c r="G35" i="3"/>
  <c r="D305" i="37"/>
  <c r="D386"/>
  <c r="C448"/>
  <c r="D459" i="1"/>
  <c r="K169" i="3"/>
  <c r="I169"/>
  <c r="C485" i="37"/>
  <c r="K171" i="3"/>
  <c r="I171"/>
  <c r="C493" i="37"/>
  <c r="K173" i="3"/>
  <c r="I172"/>
  <c r="I173"/>
  <c r="K172"/>
  <c r="I170"/>
  <c r="K170"/>
  <c r="C534" i="37"/>
  <c r="I166" i="3"/>
  <c r="K166"/>
  <c r="C554" i="37"/>
  <c r="C1890"/>
  <c r="F303" i="3"/>
  <c r="E303"/>
  <c r="B303" s="1"/>
  <c r="C1542" i="37"/>
  <c r="G19" i="3"/>
  <c r="G24"/>
  <c r="C901" i="37"/>
  <c r="D572"/>
  <c r="G572" s="1"/>
  <c r="G232" i="3"/>
  <c r="E232" s="1"/>
  <c r="B232" s="1"/>
  <c r="J171"/>
  <c r="J173"/>
  <c r="H172"/>
  <c r="H170"/>
  <c r="J170"/>
  <c r="J169"/>
  <c r="I167"/>
  <c r="H166"/>
  <c r="C13" i="37"/>
  <c r="H171" i="3"/>
  <c r="G171" s="1"/>
  <c r="E171" s="1"/>
  <c r="B171" s="1"/>
  <c r="H173"/>
  <c r="J172"/>
  <c r="G172"/>
  <c r="E172" s="1"/>
  <c r="B172" s="1"/>
  <c r="H169"/>
  <c r="G169"/>
  <c r="E169" s="1"/>
  <c r="B169" s="1"/>
  <c r="H167"/>
  <c r="G167"/>
  <c r="E167" s="1"/>
  <c r="B167" s="1"/>
  <c r="J166"/>
  <c r="D13" i="1"/>
  <c r="E298" i="3"/>
  <c r="B299"/>
  <c r="F254" i="1"/>
  <c r="F180"/>
  <c r="F170"/>
  <c r="F162"/>
  <c r="F152"/>
  <c r="F150"/>
  <c r="D50"/>
  <c r="D58"/>
  <c r="D228"/>
  <c r="D235"/>
  <c r="E308"/>
  <c r="E373"/>
  <c r="H435" i="37"/>
  <c r="H439"/>
  <c r="H441"/>
  <c r="H444"/>
  <c r="H453"/>
  <c r="H457"/>
  <c r="H466"/>
  <c r="H471"/>
  <c r="H479"/>
  <c r="D490" i="1"/>
  <c r="H482" i="37"/>
  <c r="H488"/>
  <c r="D504" i="1"/>
  <c r="H498" i="37"/>
  <c r="H501"/>
  <c r="H505"/>
  <c r="H507"/>
  <c r="H514"/>
  <c r="H519"/>
  <c r="H527"/>
  <c r="H528"/>
  <c r="H531"/>
  <c r="H537"/>
  <c r="H540"/>
  <c r="H541"/>
  <c r="H545"/>
  <c r="H547"/>
  <c r="H550"/>
  <c r="H559"/>
  <c r="H565"/>
  <c r="H563"/>
  <c r="H577"/>
  <c r="H585"/>
  <c r="H586"/>
  <c r="H589"/>
  <c r="H592"/>
  <c r="E615" i="1"/>
  <c r="D603" i="37"/>
  <c r="D616" i="1"/>
  <c r="E330"/>
  <c r="F169" i="27"/>
  <c r="F177"/>
  <c r="F185"/>
  <c r="F281"/>
  <c r="F288"/>
  <c r="F12" i="36"/>
  <c r="F42"/>
  <c r="F46"/>
  <c r="F68"/>
  <c r="F96"/>
  <c r="F122"/>
  <c r="E96"/>
  <c r="D1384" i="37"/>
  <c r="G1384"/>
  <c r="E42" i="36"/>
  <c r="E12"/>
  <c r="D136"/>
  <c r="D121"/>
  <c r="H1413" i="37"/>
  <c r="H1402"/>
  <c r="H1394"/>
  <c r="H1385"/>
  <c r="H1370"/>
  <c r="H1361"/>
  <c r="H1349"/>
  <c r="H1338"/>
  <c r="H1331"/>
  <c r="H1317"/>
  <c r="H1308"/>
  <c r="H1301"/>
  <c r="F29" i="50"/>
  <c r="D38"/>
  <c r="E39"/>
  <c r="D1877" i="37"/>
  <c r="H1877" s="1"/>
  <c r="D39" i="50"/>
  <c r="H1868" i="37"/>
  <c r="H1857"/>
  <c r="E102" i="50"/>
  <c r="D1939" i="37"/>
  <c r="G1939"/>
  <c r="F102" i="50"/>
  <c r="H1483" i="37"/>
  <c r="H1488"/>
  <c r="H1503"/>
  <c r="H1515"/>
  <c r="H1530"/>
  <c r="H1537"/>
  <c r="H1554"/>
  <c r="E84" i="27"/>
  <c r="D115"/>
  <c r="H1585" i="37"/>
  <c r="H1600"/>
  <c r="H1601"/>
  <c r="H1608"/>
  <c r="H1612"/>
  <c r="H1623"/>
  <c r="E283" i="27"/>
  <c r="D1750" i="37"/>
  <c r="H1750" s="1"/>
  <c r="E289" i="27"/>
  <c r="D1755" i="37"/>
  <c r="D101" i="1"/>
  <c r="H351" i="37"/>
  <c r="D364" i="1"/>
  <c r="H354" i="37"/>
  <c r="D370" i="1"/>
  <c r="H1572" i="37"/>
  <c r="D54" i="30"/>
  <c r="K66" i="42"/>
  <c r="K67"/>
  <c r="K68"/>
  <c r="E565" i="1"/>
  <c r="D553" i="37"/>
  <c r="D565" i="1"/>
  <c r="D235" i="39"/>
  <c r="C1124" i="37"/>
  <c r="D194" i="39"/>
  <c r="C1083" i="37"/>
  <c r="D191" i="39"/>
  <c r="C1080" i="37"/>
  <c r="D185" i="39"/>
  <c r="D106"/>
  <c r="C995" i="37"/>
  <c r="G995" s="1"/>
  <c r="D67" i="39"/>
  <c r="C956" i="37"/>
  <c r="H956" s="1"/>
  <c r="D22" i="39"/>
  <c r="E157" i="27"/>
  <c r="D1626" i="37"/>
  <c r="E446" i="1"/>
  <c r="D434" i="37"/>
  <c r="G434"/>
  <c r="B7" i="39"/>
  <c r="B7" i="36"/>
  <c r="B7" i="33"/>
  <c r="B7" i="27"/>
  <c r="B7" i="30"/>
  <c r="D13"/>
  <c r="G316" i="3"/>
  <c r="G1961" i="37"/>
  <c r="G1940"/>
  <c r="G1868"/>
  <c r="G1857"/>
  <c r="G1845"/>
  <c r="G1839"/>
  <c r="G1834"/>
  <c r="G1829"/>
  <c r="G1824"/>
  <c r="G1819"/>
  <c r="G1814"/>
  <c r="G1809"/>
  <c r="G1804"/>
  <c r="G1799"/>
  <c r="G1793"/>
  <c r="G1785"/>
  <c r="G1768"/>
  <c r="G1754"/>
  <c r="G1748"/>
  <c r="G1742"/>
  <c r="G1706"/>
  <c r="G1698"/>
  <c r="G1694"/>
  <c r="G1690"/>
  <c r="G1682"/>
  <c r="G1672"/>
  <c r="G1655"/>
  <c r="G1654"/>
  <c r="G1646"/>
  <c r="G1639"/>
  <c r="G1638"/>
  <c r="G1627"/>
  <c r="G1623"/>
  <c r="G1612"/>
  <c r="G1608"/>
  <c r="G1601"/>
  <c r="G1600"/>
  <c r="G1592"/>
  <c r="G1585"/>
  <c r="G1572"/>
  <c r="G1554"/>
  <c r="G1537"/>
  <c r="G1530"/>
  <c r="G1515"/>
  <c r="G1503"/>
  <c r="G1488"/>
  <c r="G1483"/>
  <c r="G1446"/>
  <c r="G1425"/>
  <c r="G1417"/>
  <c r="G1413"/>
  <c r="G1410"/>
  <c r="G1402"/>
  <c r="G1394"/>
  <c r="G1389"/>
  <c r="G1385"/>
  <c r="G1377"/>
  <c r="G1370"/>
  <c r="G1361"/>
  <c r="G1356"/>
  <c r="G1349"/>
  <c r="G1345"/>
  <c r="G1338"/>
  <c r="G1334"/>
  <c r="G1331"/>
  <c r="G1323"/>
  <c r="G1317"/>
  <c r="G1308"/>
  <c r="G1305"/>
  <c r="G1301"/>
  <c r="G1299"/>
  <c r="G1262"/>
  <c r="G1227"/>
  <c r="G1168"/>
  <c r="G1125"/>
  <c r="G1117"/>
  <c r="G1108"/>
  <c r="G1102"/>
  <c r="G1096"/>
  <c r="G1092"/>
  <c r="G1090"/>
  <c r="G1088"/>
  <c r="G1086"/>
  <c r="G1084"/>
  <c r="G1081"/>
  <c r="G1078"/>
  <c r="G1075"/>
  <c r="G1072"/>
  <c r="G1067"/>
  <c r="G1064"/>
  <c r="G1059"/>
  <c r="G1054"/>
  <c r="G1046"/>
  <c r="G1041"/>
  <c r="G1040"/>
  <c r="G1038"/>
  <c r="G1031"/>
  <c r="G1027"/>
  <c r="G1026"/>
  <c r="G1020"/>
  <c r="G1014"/>
  <c r="G1009"/>
  <c r="G1006"/>
  <c r="G1003"/>
  <c r="G1002"/>
  <c r="G999"/>
  <c r="G996"/>
  <c r="G990"/>
  <c r="G987"/>
  <c r="G984"/>
  <c r="G983"/>
  <c r="G979"/>
  <c r="G976"/>
  <c r="G975"/>
  <c r="G970"/>
  <c r="G962"/>
  <c r="G957"/>
  <c r="G949"/>
  <c r="G947"/>
  <c r="G937"/>
  <c r="G929"/>
  <c r="G919"/>
  <c r="G917"/>
  <c r="G912"/>
  <c r="G886"/>
  <c r="G865"/>
  <c r="G864"/>
  <c r="G800"/>
  <c r="G592"/>
  <c r="G589"/>
  <c r="G586"/>
  <c r="G585"/>
  <c r="G577"/>
  <c r="G565"/>
  <c r="G563"/>
  <c r="G559"/>
  <c r="G550"/>
  <c r="G547"/>
  <c r="G545"/>
  <c r="G541"/>
  <c r="G540"/>
  <c r="G537"/>
  <c r="G531"/>
  <c r="G528"/>
  <c r="G527"/>
  <c r="G519"/>
  <c r="G514"/>
  <c r="G507"/>
  <c r="G505"/>
  <c r="G501"/>
  <c r="G498"/>
  <c r="G488"/>
  <c r="G482"/>
  <c r="G479"/>
  <c r="G471"/>
  <c r="G466"/>
  <c r="G457"/>
  <c r="G453"/>
  <c r="G444"/>
  <c r="G441"/>
  <c r="G439"/>
  <c r="G435"/>
  <c r="G431"/>
  <c r="G428"/>
  <c r="G425"/>
  <c r="G422"/>
  <c r="G421"/>
  <c r="G413"/>
  <c r="G408"/>
  <c r="G401"/>
  <c r="G399"/>
  <c r="G395"/>
  <c r="G392"/>
  <c r="G387"/>
  <c r="G384"/>
  <c r="G371"/>
  <c r="G369"/>
  <c r="G367"/>
  <c r="G365"/>
  <c r="G363"/>
  <c r="G360"/>
  <c r="G357"/>
  <c r="G354"/>
  <c r="G351"/>
  <c r="G343"/>
  <c r="G333"/>
  <c r="G320"/>
  <c r="G317"/>
  <c r="G310"/>
  <c r="G306"/>
  <c r="G302"/>
  <c r="G301"/>
  <c r="G298"/>
  <c r="G292"/>
  <c r="G289"/>
  <c r="G284"/>
  <c r="G279"/>
  <c r="G271"/>
  <c r="G266"/>
  <c r="G265"/>
  <c r="G258"/>
  <c r="G254"/>
  <c r="H104"/>
  <c r="G104"/>
  <c r="H168" i="3"/>
  <c r="G168" s="1"/>
  <c r="E168" s="1"/>
  <c r="B168" s="1"/>
  <c r="I168"/>
  <c r="C116" i="37"/>
  <c r="C134"/>
  <c r="H170"/>
  <c r="G170"/>
  <c r="H244"/>
  <c r="G244"/>
  <c r="H253"/>
  <c r="G253"/>
  <c r="F35" i="3"/>
  <c r="E35"/>
  <c r="B35" s="1"/>
  <c r="C305" i="37"/>
  <c r="G305" s="1"/>
  <c r="C386"/>
  <c r="D397" i="1"/>
  <c r="D448" i="37"/>
  <c r="E459" i="1"/>
  <c r="D447" i="37"/>
  <c r="D1409"/>
  <c r="K51" i="42"/>
  <c r="H1850" i="37"/>
  <c r="F314" i="3" s="1"/>
  <c r="E314" s="1"/>
  <c r="E300" s="1"/>
  <c r="D1542" i="37"/>
  <c r="H19" i="3"/>
  <c r="H24"/>
  <c r="G20"/>
  <c r="G25"/>
  <c r="E13" i="1"/>
  <c r="D13" i="37"/>
  <c r="D611"/>
  <c r="G611" s="1"/>
  <c r="G17" i="3"/>
  <c r="E17"/>
  <c r="B17" s="1"/>
  <c r="E50" i="1"/>
  <c r="D40" i="37"/>
  <c r="E58" i="1"/>
  <c r="D48" i="37"/>
  <c r="E228" i="1"/>
  <c r="D218" i="37"/>
  <c r="E235" i="1"/>
  <c r="D225" i="37"/>
  <c r="D308" i="1"/>
  <c r="D373"/>
  <c r="H434" i="37"/>
  <c r="E490" i="1"/>
  <c r="D478" i="37"/>
  <c r="E504" i="1"/>
  <c r="D615"/>
  <c r="E616"/>
  <c r="D604" i="37"/>
  <c r="D330" i="1"/>
  <c r="D315"/>
  <c r="H1384" i="37"/>
  <c r="H1870"/>
  <c r="H1867"/>
  <c r="H1939"/>
  <c r="D283" i="27"/>
  <c r="D289"/>
  <c r="E101" i="1"/>
  <c r="D91" i="37"/>
  <c r="E364" i="1"/>
  <c r="D353" i="37"/>
  <c r="E370" i="1"/>
  <c r="D359" i="37"/>
  <c r="J48" i="42"/>
  <c r="J49"/>
  <c r="H572" i="37"/>
  <c r="F316" i="3"/>
  <c r="E316" s="1"/>
  <c r="H459" i="37"/>
  <c r="D34" i="39"/>
  <c r="C923" i="37"/>
  <c r="G923" s="1"/>
  <c r="D156" i="1"/>
  <c r="H923" i="37"/>
  <c r="C1755"/>
  <c r="G1755" s="1"/>
  <c r="F289" i="27"/>
  <c r="D492" i="37"/>
  <c r="E503" i="1"/>
  <c r="C297" i="37"/>
  <c r="G297" s="1"/>
  <c r="D263" i="1"/>
  <c r="F308"/>
  <c r="D3" i="37"/>
  <c r="H386"/>
  <c r="G386"/>
  <c r="C911"/>
  <c r="H911" s="1"/>
  <c r="D21" i="39"/>
  <c r="H995" i="37"/>
  <c r="H1080"/>
  <c r="G1080"/>
  <c r="C553"/>
  <c r="H553" s="1"/>
  <c r="F565" i="1"/>
  <c r="D1553" i="37"/>
  <c r="G1553" s="1"/>
  <c r="E72" i="27"/>
  <c r="D1541" i="37"/>
  <c r="C1877"/>
  <c r="F39" i="50"/>
  <c r="C1876" i="37"/>
  <c r="J67" i="42"/>
  <c r="F38" i="50"/>
  <c r="C1409" i="37"/>
  <c r="H1409" s="1"/>
  <c r="J51" i="42"/>
  <c r="D148" i="36"/>
  <c r="F121"/>
  <c r="D1300" i="37"/>
  <c r="B29" i="42" s="1"/>
  <c r="K48"/>
  <c r="E148" i="36"/>
  <c r="G36" i="3"/>
  <c r="D319" i="37"/>
  <c r="E315" i="1"/>
  <c r="D304" i="37"/>
  <c r="C492"/>
  <c r="H492" s="1"/>
  <c r="D503" i="1"/>
  <c r="F504"/>
  <c r="G37" i="3"/>
  <c r="D362" i="37"/>
  <c r="H362" s="1"/>
  <c r="C225"/>
  <c r="F235" i="1"/>
  <c r="C40" i="37"/>
  <c r="F50" i="1"/>
  <c r="H13" i="37"/>
  <c r="G13"/>
  <c r="H901"/>
  <c r="G901"/>
  <c r="H554"/>
  <c r="G554"/>
  <c r="H493"/>
  <c r="G493"/>
  <c r="C447"/>
  <c r="F459" i="1"/>
  <c r="E397"/>
  <c r="C146" i="37"/>
  <c r="H146" s="1"/>
  <c r="C1750"/>
  <c r="F283" i="27"/>
  <c r="F36" i="3"/>
  <c r="C319" i="37"/>
  <c r="H319" s="1"/>
  <c r="F330" i="1"/>
  <c r="C603" i="37"/>
  <c r="G603" s="1"/>
  <c r="F615" i="1"/>
  <c r="F37" i="3"/>
  <c r="E37" s="1"/>
  <c r="B37" s="1"/>
  <c r="C362" i="37"/>
  <c r="F373" i="1"/>
  <c r="C385" i="37"/>
  <c r="D607" i="1"/>
  <c r="F397"/>
  <c r="H305" i="37"/>
  <c r="C1757"/>
  <c r="G1757" s="1"/>
  <c r="G956"/>
  <c r="C1074"/>
  <c r="D136" i="39"/>
  <c r="H1083" i="37"/>
  <c r="G1083"/>
  <c r="H1124"/>
  <c r="G1124"/>
  <c r="C1798"/>
  <c r="K64" i="42"/>
  <c r="D48" i="30"/>
  <c r="C359" i="37"/>
  <c r="G359" s="1"/>
  <c r="F370" i="1"/>
  <c r="C353" i="37"/>
  <c r="G353" s="1"/>
  <c r="F364" i="1"/>
  <c r="C91" i="37"/>
  <c r="H91" s="1"/>
  <c r="F101" i="1"/>
  <c r="C1584" i="37"/>
  <c r="G1584" s="1"/>
  <c r="F115" i="27"/>
  <c r="C1424" i="37"/>
  <c r="G1424" s="1"/>
  <c r="F136" i="36"/>
  <c r="D1330" i="37"/>
  <c r="H1330" s="1"/>
  <c r="K49" i="42"/>
  <c r="C604" i="37"/>
  <c r="H604" s="1"/>
  <c r="F616" i="1"/>
  <c r="C478" i="37"/>
  <c r="G478" s="1"/>
  <c r="F490" i="1"/>
  <c r="D297" i="37"/>
  <c r="E263" i="1"/>
  <c r="C218" i="37"/>
  <c r="G218" s="1"/>
  <c r="F228" i="1"/>
  <c r="C48" i="37"/>
  <c r="G48" s="1"/>
  <c r="F58" i="1"/>
  <c r="C3" i="37"/>
  <c r="H3" s="1"/>
  <c r="F13" i="1"/>
  <c r="H1542" i="37"/>
  <c r="G1542"/>
  <c r="H1890"/>
  <c r="G1890"/>
  <c r="H534"/>
  <c r="G534"/>
  <c r="H485"/>
  <c r="G485"/>
  <c r="H448"/>
  <c r="G448"/>
  <c r="D143" i="1"/>
  <c r="D255"/>
  <c r="D72" i="27"/>
  <c r="G166" i="3"/>
  <c r="E166"/>
  <c r="B166" s="1"/>
  <c r="H48" i="37"/>
  <c r="H218"/>
  <c r="H478"/>
  <c r="G1330"/>
  <c r="H1424"/>
  <c r="C1792"/>
  <c r="G1792" s="1"/>
  <c r="K63" i="42"/>
  <c r="H1798" i="37"/>
  <c r="G1798"/>
  <c r="H1074"/>
  <c r="G1074"/>
  <c r="H1757"/>
  <c r="C595"/>
  <c r="G595" s="1"/>
  <c r="F607" i="1"/>
  <c r="G319" i="37"/>
  <c r="H447"/>
  <c r="G447"/>
  <c r="H40"/>
  <c r="G40"/>
  <c r="H225"/>
  <c r="G225"/>
  <c r="C491"/>
  <c r="D608" i="1"/>
  <c r="F503"/>
  <c r="E385"/>
  <c r="D374" i="37"/>
  <c r="H1876"/>
  <c r="G1876"/>
  <c r="B37" i="42"/>
  <c r="O2" i="3" s="1"/>
  <c r="G1877" i="37"/>
  <c r="H1553"/>
  <c r="G553"/>
  <c r="G911"/>
  <c r="C252"/>
  <c r="F263" i="1"/>
  <c r="D491" i="37"/>
  <c r="E608" i="1"/>
  <c r="D596" i="37"/>
  <c r="C1541"/>
  <c r="G1541" s="1"/>
  <c r="F72" i="27"/>
  <c r="C133" i="37"/>
  <c r="G3"/>
  <c r="D252"/>
  <c r="E384" i="1"/>
  <c r="D373" i="37"/>
  <c r="H1584"/>
  <c r="H353"/>
  <c r="H359"/>
  <c r="C1025"/>
  <c r="H1025" s="1"/>
  <c r="D206" i="39"/>
  <c r="C1095" i="37"/>
  <c r="G1095" s="1"/>
  <c r="D205" i="39"/>
  <c r="C1094" i="37"/>
  <c r="G1094" s="1"/>
  <c r="G362"/>
  <c r="G1750"/>
  <c r="D385"/>
  <c r="G385"/>
  <c r="E607" i="1"/>
  <c r="D595" i="37"/>
  <c r="G492"/>
  <c r="D1436"/>
  <c r="K52" i="42"/>
  <c r="G1300" i="37"/>
  <c r="C1436"/>
  <c r="G1436" s="1"/>
  <c r="J52" i="42"/>
  <c r="F148" i="36"/>
  <c r="G1409" i="37"/>
  <c r="D130" i="39"/>
  <c r="C910" i="37"/>
  <c r="G910" s="1"/>
  <c r="D129" i="39"/>
  <c r="H297" i="37"/>
  <c r="H1755"/>
  <c r="H1436"/>
  <c r="H1094"/>
  <c r="C1018"/>
  <c r="H1018" s="1"/>
  <c r="D237" i="39"/>
  <c r="C1019" i="37"/>
  <c r="H1019" s="1"/>
  <c r="D238" i="39"/>
  <c r="H1095" i="37"/>
  <c r="H491"/>
  <c r="G491"/>
  <c r="H595"/>
  <c r="H1792"/>
  <c r="H385"/>
  <c r="H910"/>
  <c r="K2" i="3"/>
  <c r="K4" i="37"/>
  <c r="G1025"/>
  <c r="H252"/>
  <c r="G252"/>
  <c r="L9"/>
  <c r="B314" i="3"/>
  <c r="E37" i="42"/>
  <c r="C596" i="37"/>
  <c r="F608" i="1"/>
  <c r="H596" i="37"/>
  <c r="G596"/>
  <c r="G1019"/>
  <c r="G1018"/>
  <c r="K8"/>
  <c r="C1127"/>
  <c r="K45" i="42"/>
  <c r="C1126" i="37"/>
  <c r="F272" i="3"/>
  <c r="E272" s="1"/>
  <c r="B272" s="1"/>
  <c r="K44" i="42"/>
  <c r="H1126" i="37"/>
  <c r="G1126"/>
  <c r="F273" i="3"/>
  <c r="E273" s="1"/>
  <c r="B273" s="1"/>
  <c r="H1127" i="37"/>
  <c r="G1127"/>
  <c r="F271" i="3"/>
  <c r="E271" s="1"/>
  <c r="A1759" i="37"/>
  <c r="A1836"/>
  <c r="A1834"/>
  <c r="A1832"/>
  <c r="A1830"/>
  <c r="A1828"/>
  <c r="A1826"/>
  <c r="A1824"/>
  <c r="A1822"/>
  <c r="A1820"/>
  <c r="A1818"/>
  <c r="A1816"/>
  <c r="A1814"/>
  <c r="A1812"/>
  <c r="A1810"/>
  <c r="A1808"/>
  <c r="A1806"/>
  <c r="A1804"/>
  <c r="A1802"/>
  <c r="A1800"/>
  <c r="A1798"/>
  <c r="A1796"/>
  <c r="A1794"/>
  <c r="A1792"/>
  <c r="A1790"/>
  <c r="A1788"/>
  <c r="A1786"/>
  <c r="A1784"/>
  <c r="A1782"/>
  <c r="A1780"/>
  <c r="A1778"/>
  <c r="A1776"/>
  <c r="A1774"/>
  <c r="A1772"/>
  <c r="A1770"/>
  <c r="A1768"/>
  <c r="A1766"/>
  <c r="A1764"/>
  <c r="A1762"/>
  <c r="A1760"/>
  <c r="A1849"/>
  <c r="A1847"/>
  <c r="A1845"/>
  <c r="A1843"/>
  <c r="A1841"/>
  <c r="A1839"/>
  <c r="K25"/>
  <c r="B27" i="3"/>
  <c r="E36"/>
  <c r="B36" s="1"/>
  <c r="G604" i="37"/>
  <c r="H603"/>
  <c r="E189" i="1"/>
  <c r="E156"/>
  <c r="F32" i="3"/>
  <c r="E32" s="1"/>
  <c r="B32" s="1"/>
  <c r="F182" i="1"/>
  <c r="E182" i="3"/>
  <c r="B182"/>
  <c r="E181"/>
  <c r="B181" s="1"/>
  <c r="E144" i="1"/>
  <c r="G91" i="37"/>
  <c r="E78" i="1"/>
  <c r="H611" i="37"/>
  <c r="G338"/>
  <c r="H338"/>
  <c r="G325"/>
  <c r="H325"/>
  <c r="F315" i="1"/>
  <c r="D385"/>
  <c r="C304" i="37"/>
  <c r="H304" s="1"/>
  <c r="D384" i="1"/>
  <c r="G382" i="37"/>
  <c r="H382"/>
  <c r="H383"/>
  <c r="G383"/>
  <c r="H193"/>
  <c r="G193"/>
  <c r="H142"/>
  <c r="G142"/>
  <c r="H140"/>
  <c r="G140"/>
  <c r="D390" i="1"/>
  <c r="C245" i="37"/>
  <c r="G135"/>
  <c r="H135"/>
  <c r="C115"/>
  <c r="G115" s="1"/>
  <c r="H97"/>
  <c r="G97"/>
  <c r="G77"/>
  <c r="H77"/>
  <c r="D78" i="1"/>
  <c r="G69" i="37"/>
  <c r="H69"/>
  <c r="F189" i="1"/>
  <c r="D179" i="37"/>
  <c r="D134"/>
  <c r="F31" i="3"/>
  <c r="E31"/>
  <c r="B31" s="1"/>
  <c r="F28"/>
  <c r="E28" s="1"/>
  <c r="B28"/>
  <c r="E143" i="1"/>
  <c r="E255"/>
  <c r="F144"/>
  <c r="D68" i="37"/>
  <c r="F384" i="1"/>
  <c r="C373" i="37"/>
  <c r="G373" s="1"/>
  <c r="F385" i="1"/>
  <c r="C374" i="37"/>
  <c r="G374" s="1"/>
  <c r="C379"/>
  <c r="D612" i="1"/>
  <c r="G21" i="3"/>
  <c r="C68" i="37"/>
  <c r="F78" i="1"/>
  <c r="D12"/>
  <c r="H179" i="37"/>
  <c r="G179"/>
  <c r="H134"/>
  <c r="F143" i="1"/>
  <c r="C600" i="37"/>
  <c r="J41" i="42"/>
  <c r="D389" i="1"/>
  <c r="D257"/>
  <c r="D256"/>
  <c r="C2" i="37"/>
  <c r="G68"/>
  <c r="C246"/>
  <c r="F256" i="1"/>
  <c r="D611"/>
  <c r="D392"/>
  <c r="C378" i="37"/>
  <c r="D391" i="1"/>
  <c r="C247" i="37"/>
  <c r="H247" s="1"/>
  <c r="C380"/>
  <c r="F391" i="1"/>
  <c r="C599" i="37"/>
  <c r="D613" i="1"/>
  <c r="D614"/>
  <c r="J40" i="42"/>
  <c r="C381" i="37"/>
  <c r="C601"/>
  <c r="D617" i="1"/>
  <c r="F613"/>
  <c r="J42" i="42"/>
  <c r="C602" i="37"/>
  <c r="G602" s="1"/>
  <c r="D618" i="1"/>
  <c r="J43" i="42"/>
  <c r="F618" i="1"/>
  <c r="C606" i="37"/>
  <c r="H606" s="1"/>
  <c r="C605"/>
  <c r="E183" i="3"/>
  <c r="B183" s="1"/>
  <c r="E163"/>
  <c r="B163"/>
  <c r="E34"/>
  <c r="B34"/>
  <c r="G172" i="37"/>
  <c r="H172"/>
  <c r="F156" i="1"/>
  <c r="D133" i="37"/>
  <c r="D146"/>
  <c r="G170" i="3"/>
  <c r="E170" s="1"/>
  <c r="B170"/>
  <c r="G173"/>
  <c r="E173"/>
  <c r="B173" s="1"/>
  <c r="E180"/>
  <c r="G133" i="37"/>
  <c r="G146"/>
  <c r="E125" i="1"/>
  <c r="G116" i="37"/>
  <c r="H116"/>
  <c r="D115"/>
  <c r="F125" i="1"/>
  <c r="E12"/>
  <c r="D2" i="37"/>
  <c r="F12" i="1"/>
  <c r="E389"/>
  <c r="D378" i="37"/>
  <c r="G378" s="1"/>
  <c r="F389" i="1"/>
  <c r="E611"/>
  <c r="G2" i="37"/>
  <c r="H2"/>
  <c r="K40" i="42"/>
  <c r="D599" i="37"/>
  <c r="H599" s="1"/>
  <c r="F611" i="1"/>
  <c r="G599" i="37"/>
  <c r="D245"/>
  <c r="E390" i="1"/>
  <c r="F255"/>
  <c r="E256"/>
  <c r="D246" i="37"/>
  <c r="H246"/>
  <c r="E257" i="1"/>
  <c r="E18" i="27"/>
  <c r="F50"/>
  <c r="H374" i="37"/>
  <c r="H346"/>
  <c r="G346"/>
  <c r="H373"/>
  <c r="E391" i="1"/>
  <c r="D380" i="37"/>
  <c r="H380"/>
  <c r="E392" i="1"/>
  <c r="H21" i="3"/>
  <c r="H1519" i="37"/>
  <c r="G1519"/>
  <c r="D217" i="27"/>
  <c r="H1628" i="37"/>
  <c r="G1628"/>
  <c r="D18" i="27"/>
  <c r="D247" i="37"/>
  <c r="F257" i="1"/>
  <c r="E612"/>
  <c r="E613"/>
  <c r="K42" i="42"/>
  <c r="D379" i="37"/>
  <c r="H379" s="1"/>
  <c r="F390" i="1"/>
  <c r="E13" i="27"/>
  <c r="D1487" i="37"/>
  <c r="G1487" s="1"/>
  <c r="F392" i="1"/>
  <c r="D381" i="37"/>
  <c r="H381" s="1"/>
  <c r="C1686"/>
  <c r="G1686" s="1"/>
  <c r="D216" i="27"/>
  <c r="F217"/>
  <c r="C1487" i="37"/>
  <c r="D13" i="27"/>
  <c r="F18"/>
  <c r="D600" i="37"/>
  <c r="F612" i="1"/>
  <c r="K41" i="42"/>
  <c r="G247" i="37"/>
  <c r="G379"/>
  <c r="E12" i="27"/>
  <c r="D1482" i="37"/>
  <c r="F216" i="27"/>
  <c r="C1685" i="37"/>
  <c r="H1685" s="1"/>
  <c r="D157" i="27"/>
  <c r="C1482" i="37"/>
  <c r="F13" i="27"/>
  <c r="D12"/>
  <c r="G238" i="3"/>
  <c r="E238" s="1"/>
  <c r="D1481" i="37"/>
  <c r="K57" i="42"/>
  <c r="C1626" i="37"/>
  <c r="F157" i="27"/>
  <c r="F238" i="3"/>
  <c r="J57" i="42"/>
  <c r="F242" i="3"/>
  <c r="E242"/>
  <c r="B242" s="1"/>
  <c r="C1481" i="37"/>
  <c r="F12" i="27"/>
  <c r="H1482" i="37"/>
  <c r="B238" i="3"/>
  <c r="H1481" i="37"/>
  <c r="G1481"/>
  <c r="G738"/>
  <c r="H738"/>
  <c r="H160"/>
  <c r="G160"/>
  <c r="E614" i="1"/>
  <c r="E618"/>
  <c r="D606" i="37"/>
  <c r="G246"/>
  <c r="G152"/>
  <c r="H152"/>
  <c r="G380"/>
  <c r="E617" i="1"/>
  <c r="G381" i="37"/>
  <c r="F164" i="3"/>
  <c r="E164" s="1"/>
  <c r="B164" s="1"/>
  <c r="G147" i="37"/>
  <c r="H147"/>
  <c r="D601"/>
  <c r="F614" i="1"/>
  <c r="K43" i="42"/>
  <c r="D602" i="37"/>
  <c r="D605"/>
  <c r="H605" s="1"/>
  <c r="F617" i="1"/>
  <c r="G601" i="37"/>
  <c r="G606"/>
  <c r="B25" i="42"/>
  <c r="H602" i="37"/>
  <c r="G605"/>
  <c r="I2" i="3"/>
  <c r="F21" s="1"/>
  <c r="E21" s="1"/>
  <c r="B21" s="1"/>
  <c r="G648" i="37"/>
  <c r="H648"/>
  <c r="H1509"/>
  <c r="G1509"/>
  <c r="H1541"/>
  <c r="H1547"/>
  <c r="G1547"/>
  <c r="G1626"/>
  <c r="H1626"/>
  <c r="G1685"/>
  <c r="G1687"/>
  <c r="H1687"/>
  <c r="H1686"/>
  <c r="H1526"/>
  <c r="G1526"/>
  <c r="G1494"/>
  <c r="H1494"/>
  <c r="H1476"/>
  <c r="G1476"/>
  <c r="I1477"/>
  <c r="I1441"/>
  <c r="H1439"/>
  <c r="G1439"/>
  <c r="E13" i="33"/>
  <c r="D1438" i="37"/>
  <c r="I1457"/>
  <c r="F268" i="3" s="1"/>
  <c r="E268"/>
  <c r="B268" s="1"/>
  <c r="E29" i="33"/>
  <c r="H1455" i="37"/>
  <c r="G1455"/>
  <c r="D29" i="33"/>
  <c r="H1462" i="37"/>
  <c r="G1462"/>
  <c r="E45" i="33"/>
  <c r="H1471" i="37"/>
  <c r="G1471"/>
  <c r="D45" i="33"/>
  <c r="G1438" i="37"/>
  <c r="H1438"/>
  <c r="D1454"/>
  <c r="G1454" s="1"/>
  <c r="E12" i="33"/>
  <c r="K54" i="42"/>
  <c r="C1454" i="37"/>
  <c r="D12" i="33"/>
  <c r="J54" i="42"/>
  <c r="D1470" i="37"/>
  <c r="K55" i="42"/>
  <c r="C1470" i="37"/>
  <c r="H1470" s="1"/>
  <c r="J55" i="42"/>
  <c r="D1437" i="37"/>
  <c r="K53" i="42"/>
  <c r="H1454" i="37"/>
  <c r="C1437"/>
  <c r="J53" i="42"/>
  <c r="G1470" i="37"/>
  <c r="F269" i="3"/>
  <c r="E269" s="1"/>
  <c r="B269" s="1"/>
  <c r="H1437" i="37"/>
  <c r="G1776"/>
  <c r="H1776"/>
  <c r="D30" i="30"/>
  <c r="G1759" i="37"/>
  <c r="H1759"/>
  <c r="C1774"/>
  <c r="D47" i="30"/>
  <c r="H1774" i="37"/>
  <c r="C1791"/>
  <c r="H1791" s="1"/>
  <c r="K62" i="42"/>
  <c r="F264" i="3"/>
  <c r="E264" s="1"/>
  <c r="B264"/>
  <c r="G1791" i="37"/>
  <c r="G1774" l="1"/>
  <c r="B35" i="42"/>
  <c r="F263" i="3"/>
  <c r="E263" s="1"/>
  <c r="B263" s="1"/>
  <c r="L2" i="37"/>
  <c r="K2"/>
  <c r="G1482"/>
  <c r="B33" i="42"/>
  <c r="G245" i="37"/>
  <c r="H245"/>
  <c r="H600"/>
  <c r="G600"/>
  <c r="E270" i="3"/>
  <c r="B271"/>
  <c r="E315"/>
  <c r="B316"/>
  <c r="G134" i="37"/>
  <c r="F262" i="3"/>
  <c r="E262" s="1"/>
  <c r="E174"/>
  <c r="B180"/>
  <c r="L4" i="37"/>
  <c r="G1437"/>
  <c r="H1487"/>
  <c r="F243" i="3" s="1"/>
  <c r="E243" s="1"/>
  <c r="H115" i="37"/>
  <c r="H601"/>
  <c r="H378"/>
  <c r="H68"/>
  <c r="K34" s="1"/>
  <c r="G304"/>
  <c r="L33" s="1"/>
  <c r="H133"/>
  <c r="B27" i="42"/>
  <c r="K9" i="37"/>
  <c r="F321" i="3"/>
  <c r="E321" s="1"/>
  <c r="B321" s="1"/>
  <c r="H1300" i="37"/>
  <c r="F320" i="3" s="1"/>
  <c r="E320" s="1"/>
  <c r="L3" i="37" l="1"/>
  <c r="J2" i="3"/>
  <c r="E27" i="42"/>
  <c r="K3" i="37"/>
  <c r="B320" i="3"/>
  <c r="E319"/>
  <c r="E29" i="42" s="1"/>
  <c r="E261" i="3"/>
  <c r="B262"/>
  <c r="M2"/>
  <c r="K6" i="37"/>
  <c r="L6"/>
  <c r="L34"/>
  <c r="F267" i="3"/>
  <c r="E267" s="1"/>
  <c r="B267" s="1"/>
  <c r="E237"/>
  <c r="E33" i="42" s="1"/>
  <c r="B243" i="3"/>
  <c r="K33" i="37"/>
  <c r="J6" i="42"/>
  <c r="E35"/>
  <c r="N2" i="3"/>
  <c r="K7" i="37"/>
  <c r="L10"/>
  <c r="L11"/>
  <c r="G165" i="3"/>
  <c r="F165" s="1"/>
  <c r="E165" s="1"/>
  <c r="F266"/>
  <c r="E266" s="1"/>
  <c r="E265" l="1"/>
  <c r="E31" i="42" s="1"/>
  <c r="B266" i="3"/>
  <c r="F20"/>
  <c r="E20" s="1"/>
  <c r="B20" s="1"/>
  <c r="F24"/>
  <c r="E24" s="1"/>
  <c r="B24" s="1"/>
  <c r="F23"/>
  <c r="E23" s="1"/>
  <c r="F18"/>
  <c r="E18" s="1"/>
  <c r="F25"/>
  <c r="E25" s="1"/>
  <c r="B25" s="1"/>
  <c r="F19"/>
  <c r="E19" s="1"/>
  <c r="B19" s="1"/>
  <c r="B165"/>
  <c r="E26"/>
  <c r="E25" i="42" s="1"/>
  <c r="G14" i="3"/>
  <c r="O14"/>
  <c r="I14" s="1"/>
  <c r="I10"/>
  <c r="M11"/>
  <c r="K8"/>
  <c r="K12"/>
  <c r="M10"/>
  <c r="M15"/>
  <c r="K15"/>
  <c r="M12"/>
  <c r="K9"/>
  <c r="K7"/>
  <c r="I11"/>
  <c r="K10"/>
  <c r="M8"/>
  <c r="K11"/>
  <c r="M13"/>
  <c r="K13"/>
  <c r="M7"/>
  <c r="I7"/>
  <c r="E7" s="1"/>
  <c r="I8"/>
  <c r="I13"/>
  <c r="E13" s="1"/>
  <c r="B13" s="1"/>
  <c r="M9"/>
  <c r="I15"/>
  <c r="E15" s="1"/>
  <c r="B15" s="1"/>
  <c r="I9"/>
  <c r="E9" s="1"/>
  <c r="B9" s="1"/>
  <c r="G8"/>
  <c r="E8" s="1"/>
  <c r="B8" s="1"/>
  <c r="B7" l="1"/>
  <c r="E22"/>
  <c r="B23"/>
  <c r="E12"/>
  <c r="B12" s="1"/>
  <c r="M14"/>
  <c r="K14"/>
  <c r="E16"/>
  <c r="B18"/>
  <c r="E11"/>
  <c r="B11" s="1"/>
  <c r="E10"/>
  <c r="B10" s="1"/>
  <c r="E14"/>
  <c r="B14" s="1"/>
  <c r="E3" l="1"/>
  <c r="E2" s="1"/>
  <c r="L35" i="37" l="1"/>
  <c r="K35"/>
  <c r="H37"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family val="2"/>
            <charset val="238"/>
          </rPr>
          <t>Napomena:</t>
        </r>
        <r>
          <rPr>
            <sz val="8"/>
            <color indexed="81"/>
            <rFont val="Tahoma"/>
            <family val="2"/>
            <charset val="238"/>
          </rPr>
          <t xml:space="preserve">
Razdjel je ugašen u 2013. godini</t>
        </r>
      </text>
    </comment>
    <comment ref="A235" authorId="0">
      <text>
        <r>
          <rPr>
            <b/>
            <sz val="8"/>
            <color indexed="81"/>
            <rFont val="Tahoma"/>
            <family val="2"/>
            <charset val="238"/>
          </rPr>
          <t>Napomena:</t>
        </r>
        <r>
          <rPr>
            <sz val="8"/>
            <color indexed="81"/>
            <rFont val="Tahoma"/>
            <family val="2"/>
            <charset val="238"/>
          </rPr>
          <t xml:space="preserve">
Razdjel prestaje s radom u 2013. godini</t>
        </r>
      </text>
    </comment>
    <comment ref="A236" authorId="0">
      <text>
        <r>
          <rPr>
            <b/>
            <sz val="8"/>
            <color indexed="81"/>
            <rFont val="Tahoma"/>
            <family val="2"/>
            <charset val="238"/>
          </rPr>
          <t>Napomena:</t>
        </r>
        <r>
          <rPr>
            <sz val="8"/>
            <color indexed="81"/>
            <rFont val="Tahoma"/>
            <family val="2"/>
            <charset val="238"/>
          </rPr>
          <t xml:space="preserve">
Razdjel prestaje s radom u 2013. godini</t>
        </r>
      </text>
    </comment>
    <comment ref="A237" authorId="0">
      <text>
        <r>
          <rPr>
            <b/>
            <sz val="8"/>
            <color indexed="81"/>
            <rFont val="Tahoma"/>
            <family val="2"/>
            <charset val="238"/>
          </rPr>
          <t>Napomena:</t>
        </r>
        <r>
          <rPr>
            <sz val="8"/>
            <color indexed="81"/>
            <rFont val="Tahoma"/>
            <family val="2"/>
            <charset val="238"/>
          </rPr>
          <t xml:space="preserve">
Razdjel prestaje s radom u 2013. godini</t>
        </r>
      </text>
    </comment>
    <comment ref="A244" authorId="0">
      <text>
        <r>
          <rPr>
            <b/>
            <sz val="8"/>
            <color indexed="81"/>
            <rFont val="Tahoma"/>
            <family val="2"/>
            <charset val="238"/>
          </rPr>
          <t>Napomena:</t>
        </r>
        <r>
          <rPr>
            <sz val="8"/>
            <color indexed="81"/>
            <rFont val="Tahoma"/>
            <family val="2"/>
            <charset val="238"/>
          </rPr>
          <t xml:space="preserve">
Razdjel počinje s radom u 2014. godini</t>
        </r>
      </text>
    </comment>
  </commentList>
</comments>
</file>

<file path=xl/sharedStrings.xml><?xml version="1.0" encoding="utf-8"?>
<sst xmlns="http://schemas.openxmlformats.org/spreadsheetml/2006/main" count="5409" uniqueCount="4519">
  <si>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</si>
  <si>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</si>
  <si>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</si>
  <si>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</si>
  <si>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</si>
  <si>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</si>
  <si>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</si>
  <si>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</si>
  <si>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</si>
  <si>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</si>
  <si>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</si>
  <si>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</si>
  <si>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</si>
  <si>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</si>
  <si>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</si>
  <si>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</si>
  <si>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</si>
  <si>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</si>
  <si>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</si>
  <si>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</si>
  <si>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</si>
  <si>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</si>
  <si>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</si>
  <si>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</si>
  <si>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</si>
  <si>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</si>
  <si>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</si>
  <si>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</si>
  <si>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</si>
  <si>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</si>
  <si>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</si>
  <si>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</si>
  <si>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</si>
  <si>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</si>
  <si>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</si>
  <si>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</si>
  <si>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</si>
  <si>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</si>
  <si>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</si>
  <si>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</si>
  <si>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</si>
  <si>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</si>
  <si>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</si>
  <si>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</si>
  <si>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</si>
  <si>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</si>
  <si>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</si>
  <si>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</si>
  <si>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</si>
  <si>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</si>
  <si>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</si>
  <si>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</si>
  <si>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</si>
  <si>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</si>
  <si>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</si>
  <si>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</si>
  <si>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</si>
  <si>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</si>
  <si>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</si>
  <si>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</si>
  <si>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</si>
  <si>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</si>
  <si>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</si>
  <si>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</si>
  <si>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</si>
  <si>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</si>
  <si>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</si>
  <si>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</si>
  <si>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</si>
  <si>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</si>
  <si>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</si>
  <si>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</si>
  <si>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</si>
  <si>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</si>
  <si>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</si>
  <si>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</si>
  <si>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</si>
  <si>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</si>
  <si>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</si>
  <si>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</si>
  <si>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</si>
  <si>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</si>
  <si>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</si>
  <si>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</si>
  <si>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</si>
  <si>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</si>
  <si>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</si>
  <si>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</si>
  <si>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</si>
  <si>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</si>
  <si>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</si>
  <si>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</si>
  <si>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</si>
  <si>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</si>
  <si>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</si>
  <si>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</si>
  <si>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</si>
  <si>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</si>
  <si>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</si>
  <si>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</si>
  <si>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</si>
  <si>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</si>
  <si>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</si>
  <si>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</si>
  <si>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</si>
  <si>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</si>
  <si>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</si>
  <si>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</si>
  <si>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</si>
  <si>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</si>
  <si>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</si>
  <si>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</si>
  <si>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</si>
  <si>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</si>
  <si>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</si>
  <si>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</si>
  <si>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</si>
  <si>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</si>
  <si>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</si>
  <si>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</si>
  <si>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</si>
  <si>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</si>
  <si>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</si>
  <si>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</si>
  <si>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</si>
  <si>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</si>
  <si>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</si>
  <si>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</si>
  <si>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</si>
  <si>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</si>
  <si>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</si>
  <si>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</si>
  <si>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</si>
  <si>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</si>
  <si>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</si>
  <si>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</si>
  <si>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</si>
  <si>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</si>
  <si>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</si>
  <si>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</si>
  <si>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</si>
  <si>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</si>
  <si>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</si>
  <si>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</si>
  <si>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</si>
  <si>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</si>
  <si>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</si>
  <si>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</si>
  <si>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</si>
  <si>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</si>
  <si>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</si>
  <si>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</si>
  <si>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</si>
  <si>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</si>
  <si>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</si>
  <si>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</si>
  <si>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</si>
  <si>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</si>
  <si>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</si>
  <si>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</si>
  <si>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</si>
  <si>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</si>
  <si>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</si>
  <si>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</si>
  <si>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</si>
  <si>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</si>
  <si>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</si>
  <si>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</si>
  <si>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</si>
  <si>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</si>
  <si>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</si>
  <si>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</si>
  <si>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</si>
  <si>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</si>
  <si>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</si>
  <si>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</si>
  <si>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</si>
  <si>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</si>
  <si>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</si>
  <si>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</si>
  <si>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</si>
  <si>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</si>
  <si>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</si>
  <si>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</si>
  <si>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</si>
  <si>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</si>
  <si>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</si>
  <si>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</si>
  <si>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</si>
  <si>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</si>
  <si>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</si>
  <si>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</si>
  <si>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</si>
  <si>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</si>
  <si>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</si>
  <si>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</si>
  <si>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</si>
  <si>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</si>
  <si>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</si>
  <si>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</si>
  <si>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</si>
  <si>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</si>
  <si>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</si>
  <si>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</si>
  <si>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</si>
  <si>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</si>
  <si>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</si>
  <si>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</si>
  <si>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</si>
  <si>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</si>
  <si>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</si>
  <si>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</si>
  <si>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</si>
  <si>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</si>
  <si>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</si>
  <si>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</si>
  <si>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</si>
  <si>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</si>
  <si>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</si>
  <si>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</si>
  <si>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</si>
  <si>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</si>
  <si>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</si>
  <si>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</si>
  <si>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</si>
  <si>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</si>
  <si>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</si>
  <si>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</si>
  <si>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</si>
  <si>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</si>
  <si>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</si>
  <si>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</si>
  <si>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</si>
  <si>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</si>
  <si>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</si>
  <si>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</si>
  <si>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</si>
  <si>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</si>
  <si>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</si>
  <si>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</si>
  <si>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</si>
  <si>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</si>
  <si>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</si>
  <si>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</si>
  <si>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</si>
  <si>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</si>
  <si>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</si>
  <si>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</si>
  <si>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</si>
  <si>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</si>
  <si>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</si>
  <si>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</si>
  <si>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</si>
  <si>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</si>
  <si>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</si>
  <si>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</si>
  <si>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</si>
  <si>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</si>
  <si>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</si>
  <si>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</si>
  <si>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</si>
  <si>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</si>
  <si>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</si>
  <si>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</si>
  <si>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</si>
  <si>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</si>
  <si>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</si>
  <si>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</si>
  <si>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</si>
  <si>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</si>
  <si>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</si>
  <si>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</si>
  <si>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</si>
  <si>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</si>
  <si>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</si>
  <si>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</si>
  <si>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</si>
  <si>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</si>
  <si>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</si>
  <si>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</si>
  <si>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</si>
  <si>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</si>
  <si>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</si>
  <si>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</si>
  <si>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</si>
  <si>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</si>
  <si>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</si>
  <si>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</si>
  <si>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</si>
  <si>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</si>
  <si>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</si>
  <si>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</si>
  <si>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</si>
  <si>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</si>
  <si>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</si>
  <si>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</si>
  <si>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</si>
  <si>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</si>
  <si>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</si>
  <si>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</si>
  <si>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</si>
  <si>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</si>
  <si>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</si>
  <si>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</si>
  <si>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</si>
  <si>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</si>
  <si>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</si>
  <si>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</si>
  <si>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</si>
  <si>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</si>
  <si>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</si>
  <si>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</si>
  <si>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</si>
  <si>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</si>
  <si>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</si>
  <si>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</si>
  <si>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</si>
  <si>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</si>
  <si>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</si>
  <si>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</si>
  <si>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</si>
  <si>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</si>
  <si>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</si>
  <si>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</si>
  <si>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</si>
  <si>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</si>
  <si>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</si>
  <si>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</si>
  <si>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</si>
  <si>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</si>
  <si>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</si>
  <si>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</si>
  <si>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</si>
  <si>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</si>
  <si>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</si>
  <si>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</si>
  <si>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</si>
  <si>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</si>
  <si>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</si>
  <si>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</si>
  <si>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</si>
  <si>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</si>
  <si>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</si>
  <si>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</si>
  <si>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</si>
  <si>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</si>
  <si>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</si>
  <si>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</si>
  <si>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</si>
  <si>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</si>
  <si>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</si>
  <si>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</si>
  <si>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</si>
  <si>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</si>
  <si>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</si>
  <si>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</si>
  <si>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</si>
  <si>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</si>
  <si>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</si>
  <si>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</si>
  <si>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</si>
  <si>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</si>
  <si>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</si>
  <si>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</si>
  <si>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</si>
  <si>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</si>
  <si>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</si>
  <si>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</si>
  <si>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</si>
  <si>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</si>
  <si>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</si>
  <si>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</si>
  <si>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</si>
  <si>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</si>
  <si>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</si>
  <si>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</si>
  <si>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</si>
  <si>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</si>
  <si>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</si>
  <si>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</si>
  <si>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</si>
  <si>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</si>
  <si>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</si>
  <si>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</si>
  <si>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</si>
  <si>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</si>
  <si>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</si>
  <si>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</si>
  <si>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</si>
  <si>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</si>
  <si>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</si>
  <si>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</si>
  <si>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</si>
  <si>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</si>
  <si>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</si>
  <si>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</si>
  <si>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</si>
  <si>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</si>
  <si>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</si>
  <si>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</si>
  <si>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</si>
  <si>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</si>
  <si>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</si>
  <si>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</si>
  <si>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</si>
  <si>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</si>
  <si>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</si>
  <si>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</si>
  <si>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</si>
  <si>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</si>
  <si>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</si>
  <si>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</si>
  <si>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</si>
  <si>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</si>
  <si>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</si>
  <si>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</si>
  <si>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</si>
  <si>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</si>
  <si>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</si>
  <si>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</si>
  <si>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</si>
  <si>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</si>
  <si>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</si>
  <si>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</si>
  <si>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</si>
  <si>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</si>
  <si>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</si>
  <si>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</si>
  <si>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</si>
  <si>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</si>
  <si>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</si>
  <si>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</si>
  <si>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</si>
  <si>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</si>
  <si>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</si>
  <si>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</si>
  <si>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</si>
  <si>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</si>
  <si>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</si>
  <si>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</si>
  <si>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</si>
  <si>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</si>
  <si>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</si>
  <si>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</si>
  <si>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</si>
  <si>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</si>
  <si>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</si>
  <si>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</si>
  <si>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</si>
  <si>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</si>
  <si>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</si>
  <si>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</si>
  <si>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</si>
  <si>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</si>
  <si>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</si>
  <si>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</si>
  <si>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</si>
  <si>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</si>
  <si>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</si>
  <si>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</si>
  <si>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</si>
  <si>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</si>
  <si>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</si>
  <si>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</si>
  <si>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</si>
  <si>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</si>
  <si>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</si>
  <si>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</si>
  <si>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</si>
  <si>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</si>
  <si>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</si>
  <si>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</si>
  <si>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</si>
  <si>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</si>
  <si>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</si>
  <si>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</si>
  <si>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</si>
  <si>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</si>
  <si>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</si>
  <si>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</si>
  <si>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</si>
  <si>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</si>
  <si>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</si>
  <si>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</si>
  <si>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</si>
  <si>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</si>
  <si>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</si>
  <si>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</si>
  <si>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</si>
  <si>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</si>
  <si>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</si>
  <si>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</si>
  <si>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</si>
  <si>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</si>
  <si>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</si>
  <si>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</si>
  <si>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</si>
  <si>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</si>
  <si>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</si>
  <si>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</si>
  <si>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</si>
  <si>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</si>
  <si>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</si>
  <si>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</si>
  <si>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</si>
  <si>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</si>
  <si>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</si>
  <si>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</si>
  <si>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</si>
  <si>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</si>
  <si>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</si>
  <si>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</si>
  <si>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</si>
  <si>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</si>
  <si>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</si>
  <si>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</si>
  <si>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</si>
  <si>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</si>
  <si>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</si>
  <si>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</si>
  <si>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</si>
  <si>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</si>
  <si>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</si>
  <si>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</si>
  <si>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</si>
  <si>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</si>
  <si>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</si>
  <si>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</si>
  <si>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</si>
  <si>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</si>
  <si>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</si>
  <si>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</si>
  <si>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</si>
  <si>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</si>
  <si>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</si>
  <si>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</si>
  <si>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</si>
  <si>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</si>
  <si>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</si>
  <si>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</si>
  <si>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</si>
  <si>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</si>
  <si>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</si>
  <si>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</si>
  <si>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</si>
  <si>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</si>
  <si>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</si>
  <si>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</si>
  <si>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</si>
  <si>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</si>
  <si>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</si>
  <si>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</si>
  <si>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</si>
  <si>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</si>
  <si>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</si>
  <si>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</si>
  <si>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</si>
  <si>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</si>
  <si>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</si>
  <si>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</si>
  <si>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</si>
  <si>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</si>
  <si>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</si>
  <si>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</si>
  <si>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</si>
  <si>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</si>
  <si>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</si>
  <si>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</si>
  <si>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</si>
  <si>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</si>
  <si>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</si>
  <si>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</si>
  <si>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</si>
  <si>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</si>
  <si>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</si>
  <si>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</si>
  <si>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</si>
  <si>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</si>
  <si>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</si>
  <si>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</si>
  <si>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</si>
  <si>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</si>
  <si>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</si>
  <si>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</si>
  <si>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</si>
  <si>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</si>
  <si>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</si>
  <si>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</si>
  <si>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</si>
  <si>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</si>
  <si>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</si>
  <si>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</si>
  <si>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</si>
  <si>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</si>
  <si>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</si>
  <si>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</si>
  <si>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</si>
  <si>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</si>
  <si>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</si>
  <si>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</si>
  <si>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</si>
  <si>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</si>
  <si>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</si>
  <si>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</si>
  <si>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</si>
  <si>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</si>
  <si>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</si>
  <si>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</si>
  <si>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</si>
  <si>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</si>
  <si>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</si>
  <si>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</si>
  <si>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</si>
  <si>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</si>
  <si>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</si>
  <si>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</si>
  <si>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</si>
  <si>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</si>
  <si>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</si>
  <si>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</si>
  <si>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</si>
  <si>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</si>
  <si>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</si>
  <si>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</si>
  <si>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</si>
  <si>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</si>
  <si>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</si>
  <si>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</si>
  <si>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</si>
  <si>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</si>
  <si>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</si>
  <si>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</si>
  <si>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</si>
  <si>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</si>
  <si>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</si>
  <si>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</si>
  <si>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</si>
  <si>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</si>
  <si>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</si>
  <si>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</si>
  <si>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</si>
  <si>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</si>
  <si>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</si>
  <si>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</si>
  <si>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</si>
  <si>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</si>
  <si>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</si>
  <si>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</si>
  <si>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</si>
  <si>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</si>
  <si>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</si>
  <si>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</si>
  <si>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</si>
  <si>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</si>
  <si>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</si>
  <si>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</si>
  <si>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</si>
  <si>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</si>
  <si>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</si>
  <si>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</si>
  <si>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</si>
  <si>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</si>
  <si>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</si>
  <si>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</si>
  <si>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</si>
  <si>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</si>
  <si>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</si>
  <si>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</si>
  <si>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</si>
  <si>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</si>
  <si>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</si>
  <si>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</si>
  <si>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</si>
  <si>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</si>
  <si>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</si>
  <si>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</si>
  <si>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</si>
  <si>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</si>
  <si>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</si>
  <si>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</si>
  <si>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</si>
  <si>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</si>
  <si>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</si>
  <si>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</si>
  <si>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</si>
  <si>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</si>
  <si>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</si>
  <si>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</si>
  <si>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</si>
  <si>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</si>
  <si>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</si>
  <si>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</si>
  <si>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</si>
  <si>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</si>
  <si>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</si>
  <si>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</si>
  <si>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</si>
  <si>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</si>
  <si>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</si>
  <si>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</si>
  <si>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</si>
  <si>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</si>
  <si>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</si>
  <si>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</si>
  <si>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</si>
  <si>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</si>
  <si>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</si>
  <si>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</si>
  <si>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</si>
  <si>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</si>
  <si>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</si>
  <si>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</si>
  <si>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</si>
  <si>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</si>
  <si>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</si>
  <si>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</si>
  <si>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</si>
  <si>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</si>
  <si>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</si>
  <si>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</si>
  <si>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</si>
  <si>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</si>
  <si>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</si>
  <si>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</si>
  <si>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</si>
  <si>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</si>
  <si>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</si>
  <si>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</si>
  <si>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</si>
  <si>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</si>
  <si>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</si>
  <si>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</si>
  <si>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</si>
  <si>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</si>
  <si>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</si>
  <si>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</si>
  <si>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</si>
  <si>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</si>
  <si>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</si>
  <si>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</si>
  <si>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</si>
  <si>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</si>
  <si>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</si>
  <si>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</si>
  <si>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</si>
  <si>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</si>
  <si>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</si>
  <si>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</si>
  <si>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</si>
  <si>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</si>
  <si>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</si>
  <si>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</si>
  <si>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</si>
  <si>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</si>
  <si>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</si>
  <si>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</si>
  <si>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</si>
  <si>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</si>
  <si>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</si>
  <si>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</si>
  <si>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</si>
  <si>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</si>
  <si>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</si>
  <si>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</si>
  <si>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</si>
  <si>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</si>
  <si>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</si>
  <si>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</si>
  <si>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</si>
  <si>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</si>
  <si>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</si>
  <si>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</si>
  <si>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</si>
  <si>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</si>
  <si>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</si>
  <si>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</si>
  <si>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</si>
  <si>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</si>
  <si>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</si>
  <si>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</si>
  <si>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</si>
  <si>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</si>
  <si>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</si>
  <si>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</si>
  <si>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</si>
  <si>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</si>
  <si>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</si>
  <si>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</si>
  <si>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</si>
  <si>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</si>
  <si>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</si>
  <si>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</si>
  <si>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</si>
  <si>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</si>
  <si>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</si>
  <si>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</si>
  <si>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</si>
  <si>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</si>
  <si>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</si>
  <si>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</si>
  <si>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</si>
  <si>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</si>
  <si>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</si>
  <si>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</si>
  <si>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</si>
  <si>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</si>
  <si>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</si>
  <si>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</si>
  <si>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</si>
  <si>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</si>
  <si>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</si>
  <si>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</si>
  <si>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</si>
  <si>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</si>
  <si>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</si>
  <si>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</si>
  <si>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</si>
  <si>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</si>
  <si>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</si>
  <si>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</si>
  <si>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</si>
  <si>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</si>
  <si>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</si>
  <si>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</si>
  <si>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</si>
  <si>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</si>
  <si>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</si>
  <si>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</si>
  <si>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</si>
  <si>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</si>
  <si>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</si>
  <si>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</si>
  <si>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</si>
  <si>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</si>
  <si>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</si>
  <si>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</si>
  <si>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</si>
  <si>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</si>
  <si>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</si>
  <si>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</si>
  <si>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</si>
  <si>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</si>
  <si>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</si>
  <si>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</si>
  <si>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</si>
  <si>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</si>
  <si>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</si>
  <si>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</si>
  <si>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</si>
  <si>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</si>
  <si>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</si>
  <si>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</si>
  <si>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</si>
  <si>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</si>
  <si>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</si>
  <si>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</si>
  <si>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</si>
  <si>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</si>
  <si>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</si>
  <si>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</si>
  <si>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</si>
  <si>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</si>
  <si>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</si>
  <si>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</si>
  <si>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</si>
  <si>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</si>
  <si>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</si>
  <si>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</si>
  <si>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</si>
  <si>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</si>
  <si>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</si>
  <si>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</si>
  <si>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</si>
  <si>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</si>
  <si>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</si>
  <si>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</si>
  <si>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</si>
  <si>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</si>
  <si>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</si>
  <si>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</si>
  <si>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</si>
  <si>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</si>
  <si>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</si>
  <si>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</si>
  <si>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</si>
  <si>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</si>
  <si>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</si>
  <si>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</si>
  <si>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</si>
  <si>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</si>
  <si>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</si>
  <si>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</si>
  <si>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</si>
  <si>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</si>
  <si>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</si>
  <si>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</si>
  <si>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</si>
  <si>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</si>
  <si>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</si>
  <si>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</si>
  <si>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</si>
  <si>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</si>
  <si>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</si>
  <si>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</si>
  <si>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</si>
  <si>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</si>
  <si>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</si>
  <si>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</si>
  <si>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</si>
  <si>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</si>
  <si>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</si>
  <si>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</si>
  <si>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</si>
  <si>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</si>
  <si>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</si>
  <si>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</si>
  <si>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</si>
  <si>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</si>
  <si>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</si>
  <si>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</si>
  <si>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</si>
  <si>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</si>
  <si>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</si>
  <si>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</si>
  <si>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</si>
  <si>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</si>
  <si>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</si>
  <si>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</si>
  <si>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</si>
  <si>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</si>
  <si>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</si>
  <si>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</si>
  <si>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</si>
  <si>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</si>
  <si>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</si>
  <si>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</si>
  <si>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</si>
  <si>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</si>
  <si>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</si>
  <si>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</si>
  <si>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</si>
  <si>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</si>
  <si>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</si>
  <si>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</si>
  <si>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</si>
  <si>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</si>
  <si>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</si>
  <si>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</si>
  <si>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</si>
  <si>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</si>
  <si>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</si>
  <si>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</si>
  <si>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</si>
  <si>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</si>
  <si>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</si>
  <si>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</si>
  <si>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</si>
  <si>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</si>
  <si>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</si>
  <si>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</si>
  <si>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</si>
  <si>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</si>
  <si>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</si>
  <si>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</si>
  <si>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</si>
  <si>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</si>
  <si>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</si>
  <si>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</si>
  <si>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</si>
  <si>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</si>
  <si>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</si>
  <si>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</si>
  <si>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</si>
  <si>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</si>
  <si>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</si>
  <si>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</si>
  <si>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</si>
  <si>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</si>
  <si>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</si>
  <si>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</si>
  <si>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</si>
  <si>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</si>
  <si>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</si>
  <si>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</si>
  <si>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</si>
  <si>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</si>
  <si>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</si>
  <si>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</si>
  <si>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</si>
  <si>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</si>
  <si>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</si>
  <si>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</si>
  <si>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</si>
  <si>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</si>
  <si>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</si>
  <si>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</si>
  <si>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</si>
  <si>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</si>
  <si>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</si>
  <si>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</si>
  <si>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</si>
  <si>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</si>
  <si>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</si>
  <si>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</si>
  <si>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</si>
  <si>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</si>
  <si>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</si>
  <si>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</si>
  <si>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</si>
  <si>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</si>
  <si>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</si>
  <si>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</si>
  <si>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</si>
  <si>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</si>
  <si>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</si>
  <si>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</si>
  <si>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</si>
  <si>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</si>
  <si>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</si>
  <si>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</si>
  <si>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</si>
  <si>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</si>
  <si>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</si>
  <si>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</si>
  <si>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</si>
  <si>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</si>
  <si>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</si>
  <si>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</si>
  <si>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</si>
  <si>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</si>
  <si>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</si>
  <si>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</si>
  <si>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</si>
  <si>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</si>
  <si>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</si>
  <si>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</si>
  <si>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</si>
  <si>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</si>
  <si>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</si>
  <si>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</si>
  <si>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</si>
  <si>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</si>
  <si>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</si>
  <si>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</si>
  <si>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</si>
  <si>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</si>
  <si>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</si>
  <si>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</si>
  <si>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</si>
  <si>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</si>
  <si>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</si>
  <si>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</si>
  <si>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</si>
  <si>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</si>
  <si>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</si>
  <si>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</si>
  <si>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</si>
  <si>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</si>
  <si>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</si>
  <si>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</si>
  <si>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</si>
  <si>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</si>
  <si>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</si>
  <si>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</si>
  <si>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</si>
  <si>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</si>
  <si>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</si>
  <si>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</si>
  <si>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</si>
  <si>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</si>
  <si>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</si>
  <si>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</si>
  <si>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</si>
  <si>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</si>
  <si>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</si>
  <si>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</si>
  <si>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</si>
  <si>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</si>
  <si>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</si>
  <si>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</si>
  <si>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</si>
  <si>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</si>
  <si>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</si>
  <si>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</si>
  <si>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</si>
  <si>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</si>
  <si>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</si>
  <si>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</si>
  <si>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</si>
  <si>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</si>
  <si>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</si>
  <si>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</si>
  <si>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</si>
  <si>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</si>
  <si>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</si>
  <si>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</si>
  <si>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</si>
  <si>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</si>
  <si>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</si>
  <si>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</si>
  <si>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</si>
  <si>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</si>
  <si>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</si>
  <si>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</si>
  <si>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</si>
  <si>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</si>
  <si>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</si>
  <si>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</si>
  <si>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</si>
  <si>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</si>
  <si>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</si>
  <si>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</si>
  <si>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</si>
  <si>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</si>
  <si>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</si>
  <si>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</si>
  <si>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</si>
  <si>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</si>
  <si>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</si>
  <si>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</si>
  <si>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</si>
  <si>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</si>
  <si>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</si>
  <si>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</si>
  <si>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</si>
  <si>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</si>
  <si>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</si>
  <si>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</si>
  <si>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</si>
  <si>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</si>
  <si>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</si>
  <si>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</si>
  <si>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</si>
  <si>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</si>
  <si>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</si>
  <si>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</si>
  <si>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</si>
  <si>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</si>
  <si>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</si>
  <si>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</si>
  <si>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</si>
  <si>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</si>
  <si>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</si>
  <si>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</si>
  <si>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</si>
  <si>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</si>
  <si>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</si>
  <si>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</si>
  <si>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</si>
  <si>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</si>
  <si>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</si>
  <si>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</si>
  <si>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</si>
  <si>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</si>
  <si>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</si>
  <si>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</si>
  <si>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</si>
  <si>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</si>
  <si>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</si>
  <si>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</si>
  <si>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</si>
  <si>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</si>
  <si>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</si>
  <si>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</si>
  <si>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</si>
  <si>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</si>
  <si>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</si>
  <si>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</si>
  <si>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</si>
  <si>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</si>
  <si>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</si>
  <si>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</si>
  <si>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</si>
  <si>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</si>
  <si>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</si>
  <si>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</si>
  <si>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</si>
  <si>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</si>
  <si>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</si>
  <si>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</si>
  <si>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</si>
  <si>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</si>
  <si>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</si>
  <si>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</si>
  <si>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</si>
  <si>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</si>
  <si>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</si>
  <si>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</si>
  <si>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</si>
  <si>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</si>
  <si>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</si>
  <si>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</si>
  <si>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</si>
  <si>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</si>
  <si>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</si>
  <si>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</si>
  <si>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</si>
  <si>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</si>
  <si>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</si>
  <si>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</si>
  <si>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</si>
  <si>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</si>
  <si>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</si>
  <si>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</si>
  <si>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</si>
  <si>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</si>
  <si>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</si>
  <si>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</si>
  <si>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</si>
  <si>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</si>
  <si>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</si>
  <si>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</si>
  <si>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</si>
  <si>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</si>
  <si>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</si>
  <si>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</si>
  <si>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</si>
  <si>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</si>
  <si>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</si>
  <si>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</si>
  <si>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</si>
  <si>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</si>
  <si>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</si>
  <si>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</si>
  <si>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</si>
  <si>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</si>
  <si>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</si>
  <si>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</si>
  <si>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</si>
  <si>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</si>
  <si>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</si>
  <si>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</si>
  <si>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</si>
  <si>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</si>
  <si>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</si>
  <si>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</si>
  <si>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</si>
  <si>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</si>
  <si>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</si>
  <si>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</si>
  <si>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</si>
  <si>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</si>
  <si>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</si>
  <si>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</si>
  <si>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</si>
  <si>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</si>
  <si>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</si>
  <si>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</si>
  <si>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</si>
  <si>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</si>
  <si>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</si>
  <si>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</si>
  <si>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</si>
  <si>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</si>
  <si>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</si>
  <si>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</si>
  <si>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</si>
  <si>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</si>
  <si>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</si>
  <si>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</si>
  <si>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</si>
  <si>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</si>
  <si>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</si>
  <si>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</si>
  <si>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</si>
  <si>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</si>
  <si>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</si>
  <si>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</si>
  <si>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</si>
  <si>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</si>
  <si>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</si>
  <si>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</si>
  <si>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</si>
  <si>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</si>
  <si>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</si>
  <si>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</si>
  <si>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</si>
  <si>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</si>
  <si>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</si>
  <si>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</si>
  <si>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</si>
  <si>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</si>
  <si>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</si>
  <si>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</si>
  <si>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</si>
  <si>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</si>
  <si>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</si>
  <si>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</si>
  <si>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</si>
  <si>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</si>
  <si>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</si>
  <si>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</si>
  <si>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</si>
  <si>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</si>
  <si>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</si>
  <si>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</si>
  <si>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</si>
  <si>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</si>
  <si>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</si>
  <si>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</si>
  <si>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</si>
  <si>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</si>
  <si>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</si>
  <si>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</si>
  <si>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</si>
  <si>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</si>
  <si>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</si>
  <si>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</si>
  <si>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</si>
  <si>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</si>
  <si>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</si>
  <si>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</si>
  <si>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</si>
  <si>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</si>
  <si>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</si>
  <si>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</si>
  <si>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</si>
  <si>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</si>
  <si>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</si>
  <si>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</si>
  <si>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</si>
  <si>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</si>
  <si>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</si>
  <si>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</si>
  <si>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</si>
  <si>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</si>
  <si>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</si>
  <si>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</si>
  <si>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</si>
  <si>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</si>
  <si>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</si>
  <si>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</si>
  <si>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</si>
  <si>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</si>
  <si>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</si>
  <si>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</si>
  <si>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</si>
  <si>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</si>
  <si>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</si>
  <si>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</si>
  <si>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</si>
  <si>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</si>
  <si>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</si>
  <si>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</si>
  <si>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</si>
  <si>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</si>
  <si>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</si>
  <si>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</si>
  <si>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</si>
  <si>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</si>
  <si>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</si>
  <si>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</si>
  <si>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</si>
  <si>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</si>
  <si>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</si>
  <si>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</si>
  <si>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</si>
  <si>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</si>
  <si>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</si>
  <si>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</si>
  <si>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</si>
  <si>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</si>
  <si>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</si>
  <si>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</si>
  <si>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</si>
  <si>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</si>
  <si>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</si>
  <si>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</si>
  <si>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</si>
  <si>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</si>
  <si>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</si>
  <si>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</si>
  <si>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</si>
  <si>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</si>
  <si>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</si>
  <si>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</si>
  <si>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</si>
  <si>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</si>
  <si>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</si>
  <si>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</si>
  <si>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</si>
  <si>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</si>
  <si>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</si>
  <si>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</si>
  <si>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</si>
  <si>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</si>
  <si>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</si>
  <si>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</si>
  <si>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</si>
  <si>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</si>
  <si>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</si>
  <si>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</si>
  <si>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</si>
  <si>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</si>
  <si>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</si>
  <si>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</si>
  <si>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</si>
  <si>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</si>
  <si>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</si>
  <si>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</si>
  <si>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</si>
  <si>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</si>
  <si>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</si>
  <si>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</si>
  <si>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</si>
  <si>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</si>
  <si>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</si>
  <si>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</si>
  <si>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</si>
  <si>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</si>
  <si>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</si>
  <si>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</si>
  <si>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</si>
  <si>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</si>
  <si>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</si>
  <si>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</si>
  <si>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</si>
  <si>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</si>
  <si>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</si>
  <si>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</si>
  <si>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</si>
  <si>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</si>
  <si>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</si>
  <si>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</si>
  <si>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</si>
  <si>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</si>
  <si>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</si>
  <si>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</si>
  <si>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</si>
  <si>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</si>
  <si>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</si>
  <si>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</si>
  <si>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</si>
  <si>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</si>
  <si>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</si>
  <si>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</si>
  <si>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</si>
  <si>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</si>
  <si>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</si>
  <si>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</si>
  <si>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</si>
  <si>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</si>
  <si>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</si>
  <si>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</si>
  <si>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</si>
  <si>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</si>
  <si>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</si>
  <si>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</si>
  <si>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</si>
  <si>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</si>
  <si>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</si>
  <si>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</si>
  <si>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</si>
  <si>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</si>
  <si>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</si>
  <si>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</si>
  <si>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</si>
  <si>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</si>
  <si>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</si>
  <si>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</si>
  <si>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</si>
  <si>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</si>
  <si>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</si>
  <si>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</si>
  <si>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</si>
  <si>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</si>
  <si>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</si>
  <si>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</si>
  <si>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</si>
  <si>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</si>
  <si>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</si>
  <si>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</si>
  <si>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</si>
  <si>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</si>
  <si>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</si>
  <si>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</si>
  <si>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</si>
  <si>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</si>
  <si>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</si>
  <si>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</si>
  <si>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</si>
  <si>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</si>
  <si>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</si>
  <si>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</si>
  <si>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</si>
  <si>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</si>
  <si>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</si>
  <si>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</si>
  <si>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</si>
  <si>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</si>
  <si>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</si>
  <si>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</si>
  <si>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</si>
  <si>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</si>
  <si>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</si>
  <si>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</si>
  <si>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</si>
  <si>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</si>
  <si>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</si>
  <si>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</si>
  <si>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</si>
  <si>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</si>
  <si>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</si>
  <si>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</si>
  <si>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</si>
  <si>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</si>
  <si>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</si>
  <si>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</si>
  <si>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</si>
  <si>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</si>
  <si>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</si>
  <si>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</si>
  <si>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</si>
  <si>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</si>
  <si>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</si>
  <si>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</si>
  <si>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</si>
  <si>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</si>
  <si>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</si>
  <si>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</si>
  <si>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</si>
  <si>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</si>
  <si>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</si>
  <si>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</si>
  <si>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</si>
  <si>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</si>
  <si>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</si>
  <si>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</si>
  <si>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</si>
  <si>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</si>
  <si>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</si>
  <si>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</si>
  <si>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</si>
  <si>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</si>
  <si>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</si>
  <si>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</si>
  <si>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</si>
  <si>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</si>
  <si>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</si>
  <si>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</si>
  <si>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</si>
  <si>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</si>
  <si>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</si>
  <si>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</si>
  <si>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</si>
  <si>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</si>
  <si>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</si>
  <si>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</si>
  <si>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</si>
  <si>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</si>
  <si>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</si>
  <si>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</si>
  <si>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</si>
  <si>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</si>
  <si>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</si>
  <si>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</si>
  <si>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</si>
  <si>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</si>
  <si>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</si>
  <si>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</si>
  <si>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</si>
  <si>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</si>
  <si>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</si>
  <si>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</si>
  <si>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</si>
  <si>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</si>
  <si>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</si>
  <si>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</si>
  <si>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</si>
  <si>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</si>
  <si>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</si>
  <si>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</si>
  <si>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</si>
  <si>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</si>
  <si>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</si>
  <si>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</si>
  <si>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</si>
  <si>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</si>
  <si>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</si>
  <si>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</si>
  <si>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</si>
  <si>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</si>
  <si>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</si>
  <si>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</si>
  <si>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</si>
  <si>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</si>
  <si>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</si>
  <si>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</si>
  <si>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</si>
  <si>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</si>
  <si>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</si>
  <si>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</si>
  <si>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</si>
  <si>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</si>
  <si>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</si>
  <si>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</si>
  <si>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</si>
  <si>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</si>
  <si>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</si>
  <si>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</si>
  <si>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</si>
  <si>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</si>
  <si>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</si>
  <si>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</si>
  <si>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</si>
  <si>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</si>
  <si>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</si>
  <si>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</si>
  <si>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</si>
  <si>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</si>
  <si>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</si>
  <si>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</si>
  <si>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</si>
  <si>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</si>
  <si>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</si>
  <si>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</si>
  <si>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</si>
  <si>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</si>
  <si>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</si>
  <si>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</si>
  <si>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</si>
  <si>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</si>
  <si>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</si>
  <si>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</si>
  <si>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</si>
  <si>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</si>
  <si>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</si>
  <si>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</si>
  <si>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</si>
  <si>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</si>
  <si>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</si>
  <si>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</si>
  <si>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</si>
  <si>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</si>
  <si>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</si>
  <si>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</si>
  <si>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</si>
  <si>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</si>
  <si>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</si>
  <si>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</si>
  <si>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</si>
  <si>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</si>
  <si>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</si>
  <si>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</si>
  <si>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</si>
  <si>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</si>
  <si>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</si>
  <si>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</si>
  <si>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</si>
  <si>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</si>
  <si>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</si>
  <si>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</si>
  <si>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</si>
  <si>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</si>
  <si>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</si>
  <si>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</si>
  <si>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</si>
  <si>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</si>
  <si>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</si>
  <si>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</si>
  <si>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</si>
  <si>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</si>
  <si>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</si>
  <si>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</si>
  <si>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</si>
  <si>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</si>
  <si>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</si>
  <si>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</si>
  <si>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</si>
  <si>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</si>
  <si>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</si>
  <si>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</si>
  <si>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</si>
  <si>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</si>
  <si>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</si>
  <si>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</si>
  <si>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</si>
  <si>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</si>
  <si>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</si>
  <si>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</si>
  <si>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</si>
  <si>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</si>
  <si>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</si>
  <si>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</si>
  <si>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</si>
  <si>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</si>
  <si>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</si>
  <si>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</si>
  <si>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</si>
  <si>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</si>
  <si>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</si>
  <si>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</si>
  <si>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</si>
  <si>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</si>
  <si>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</si>
  <si>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</si>
  <si>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</si>
  <si>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</si>
  <si>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</si>
  <si>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</si>
  <si>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</si>
  <si>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</si>
  <si>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</si>
  <si>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</si>
  <si>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</si>
  <si>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</si>
  <si>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</si>
  <si>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</si>
  <si>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</si>
  <si>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</si>
  <si>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</si>
  <si>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</si>
  <si>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</si>
  <si>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</si>
  <si>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</si>
  <si>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</si>
  <si>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</si>
  <si>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</si>
  <si>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</si>
  <si>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</si>
  <si>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</si>
  <si>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</si>
  <si>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</si>
  <si>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</si>
  <si>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</si>
  <si>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</si>
  <si>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</si>
  <si>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</si>
  <si>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</si>
  <si>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</si>
  <si>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</si>
  <si>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</si>
  <si>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</si>
  <si>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</si>
  <si>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</si>
  <si>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</si>
  <si>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</si>
  <si>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</si>
  <si>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</si>
  <si>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</si>
  <si>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</si>
  <si>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</si>
  <si>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</si>
  <si>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</si>
  <si>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</si>
  <si>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</si>
  <si>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</si>
  <si>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</si>
  <si>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</si>
  <si>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</si>
  <si>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</si>
  <si>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</si>
  <si>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</si>
  <si>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</si>
  <si>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</si>
  <si>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</si>
  <si>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</si>
  <si>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</si>
  <si>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</si>
  <si>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</si>
  <si>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</si>
  <si>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</si>
  <si>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</si>
  <si>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</si>
  <si>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</si>
  <si>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</si>
  <si>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</si>
  <si>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</si>
  <si>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</si>
  <si>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</si>
  <si>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</si>
  <si>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</si>
  <si>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</si>
  <si>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</si>
  <si>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</si>
  <si>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</si>
  <si>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</si>
  <si>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</si>
  <si>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</si>
  <si>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</si>
  <si>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</si>
  <si>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</si>
  <si>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</si>
  <si>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</si>
  <si>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</si>
  <si>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</si>
  <si>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</si>
  <si>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</si>
  <si>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</si>
  <si>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</si>
  <si>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</si>
  <si>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</si>
  <si>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</si>
  <si>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</si>
  <si>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</si>
  <si>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</si>
  <si>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</si>
  <si>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</si>
  <si>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</si>
  <si>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</si>
  <si>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</si>
  <si>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</si>
  <si>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</si>
  <si>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</si>
  <si>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</si>
  <si>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</si>
  <si>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</si>
  <si>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</si>
  <si>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</si>
  <si>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</si>
  <si>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</si>
  <si>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</si>
  <si>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</si>
  <si>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</si>
  <si>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</si>
  <si>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</si>
  <si>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</si>
  <si>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</si>
  <si>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</si>
  <si>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</si>
  <si>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</si>
  <si>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</si>
  <si>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</si>
  <si>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</si>
  <si>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</si>
  <si>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</si>
  <si>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</si>
  <si>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</si>
  <si>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</si>
  <si>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</si>
  <si>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</si>
  <si>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</si>
  <si>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</si>
  <si>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</si>
  <si>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</si>
  <si>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</si>
  <si>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</si>
  <si>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</si>
  <si>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</si>
  <si>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</si>
  <si>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</si>
  <si>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</si>
  <si>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</si>
  <si>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</si>
  <si>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</si>
  <si>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</si>
  <si>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</si>
  <si>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</si>
  <si>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</si>
  <si>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</si>
  <si>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</si>
  <si>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</si>
  <si>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</si>
  <si>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</si>
  <si>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</si>
  <si>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</si>
  <si>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</si>
  <si>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</si>
  <si>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</si>
  <si>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</si>
  <si>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</si>
  <si>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</si>
  <si>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</si>
  <si>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</si>
  <si>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</si>
  <si>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</si>
  <si>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</si>
  <si>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</si>
  <si>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</si>
  <si>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</si>
  <si>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</si>
  <si>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</si>
  <si>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</si>
  <si>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</si>
  <si>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</si>
  <si>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</si>
  <si>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</si>
  <si>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</si>
  <si>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</si>
  <si>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</si>
  <si>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</si>
  <si>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</si>
  <si>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</si>
  <si>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</si>
  <si>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</si>
  <si>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</si>
  <si>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</si>
  <si>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</si>
  <si>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</si>
  <si>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</si>
  <si>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</si>
  <si>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</si>
  <si>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</si>
  <si>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</si>
  <si>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</si>
  <si>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</si>
  <si>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</si>
  <si>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</si>
  <si>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</si>
  <si>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</si>
  <si>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</si>
  <si>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</si>
  <si>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</si>
  <si>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</si>
  <si>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</si>
  <si>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</si>
  <si>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</si>
  <si>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</si>
  <si>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</si>
  <si>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</si>
  <si>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</si>
  <si>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</si>
  <si>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</si>
  <si>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</si>
  <si>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</si>
  <si>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</si>
  <si>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</si>
  <si>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</si>
  <si>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</si>
  <si>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</si>
  <si>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</si>
  <si>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</si>
  <si>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</si>
  <si>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</si>
  <si>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</si>
  <si>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</si>
  <si>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</si>
  <si>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</si>
  <si>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</si>
  <si>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</si>
  <si>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</si>
  <si>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</si>
  <si>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</si>
  <si>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</si>
  <si>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</si>
  <si>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</si>
  <si>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</si>
  <si>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</si>
  <si>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</si>
  <si>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</si>
  <si>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</si>
  <si>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</si>
  <si>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</si>
  <si>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</si>
  <si>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</si>
  <si>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</si>
  <si>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</si>
  <si>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</si>
  <si>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</si>
  <si>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</si>
  <si>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</si>
  <si>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</si>
  <si>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</si>
  <si>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</si>
  <si>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</si>
  <si>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</si>
  <si>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</si>
  <si>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</si>
  <si>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</si>
  <si>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</si>
  <si>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</si>
  <si>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</si>
  <si>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</si>
  <si>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</si>
  <si>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</si>
  <si>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</si>
  <si>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</si>
  <si>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</si>
  <si>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</si>
  <si>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</si>
  <si>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</si>
  <si>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</si>
  <si>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</si>
  <si>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</si>
  <si>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</si>
  <si>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</si>
  <si>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</si>
  <si>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</si>
  <si>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</si>
  <si>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</si>
  <si>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</si>
  <si>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</si>
  <si>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</si>
  <si>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</si>
  <si>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</si>
  <si>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</si>
  <si>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</si>
  <si>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</si>
  <si>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</si>
  <si>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</si>
  <si>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</si>
  <si>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</si>
  <si>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</si>
  <si>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</si>
  <si>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</si>
  <si>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</si>
  <si>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</si>
  <si>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</si>
  <si>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</si>
  <si>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</si>
  <si>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</si>
  <si>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</si>
  <si>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</si>
  <si>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</si>
  <si>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</si>
  <si>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</si>
  <si>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</si>
  <si>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</si>
  <si>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</si>
  <si>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</si>
  <si>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</si>
  <si>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</si>
  <si>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</si>
  <si>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</si>
  <si>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</si>
  <si>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</si>
  <si>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</si>
  <si>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</si>
  <si>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</si>
  <si>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</si>
  <si>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</si>
  <si>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</si>
  <si>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</si>
  <si>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</si>
  <si>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</si>
  <si>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</si>
  <si>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</si>
  <si>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</si>
  <si>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</si>
  <si>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</si>
  <si>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</si>
  <si>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</si>
  <si>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</si>
  <si>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</si>
  <si>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</si>
  <si>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</si>
  <si>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</si>
  <si>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</si>
  <si>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</si>
  <si>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</si>
  <si>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</si>
  <si>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</si>
  <si>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</si>
  <si>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</si>
  <si>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</si>
  <si>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</si>
  <si>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</si>
  <si>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</si>
  <si>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</si>
  <si>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</si>
  <si>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</si>
  <si>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</si>
  <si>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</si>
  <si>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</si>
  <si>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</si>
  <si>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</si>
  <si>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</si>
  <si>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</si>
  <si>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</si>
  <si>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</si>
  <si>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</si>
  <si>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</si>
  <si>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</si>
  <si>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</si>
  <si>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</si>
  <si>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</si>
  <si>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</si>
  <si>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</si>
  <si>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</si>
  <si>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</si>
  <si>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</si>
  <si>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</si>
  <si>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</si>
  <si>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</si>
  <si>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</si>
  <si>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</si>
  <si>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</si>
  <si>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</si>
  <si>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</si>
  <si>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</si>
  <si>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</si>
  <si>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</si>
  <si>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</si>
  <si>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</si>
  <si>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</si>
  <si>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</si>
  <si>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</si>
  <si>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</si>
  <si>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</si>
  <si>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</si>
  <si>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</si>
  <si>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</si>
  <si>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</si>
  <si>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</si>
  <si>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</si>
  <si>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</si>
  <si>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</si>
  <si>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</si>
  <si>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</si>
  <si>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</si>
  <si>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</si>
  <si>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</si>
  <si>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</si>
  <si>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</si>
  <si>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</si>
  <si>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</si>
  <si>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</si>
  <si>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</si>
  <si>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</si>
  <si>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</si>
  <si>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</si>
  <si>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</si>
  <si>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</si>
  <si>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</si>
  <si>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</si>
  <si>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</si>
  <si>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</si>
  <si>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</si>
  <si>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</si>
  <si>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</si>
  <si>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</si>
  <si>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</si>
  <si>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</si>
  <si>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</si>
  <si>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</si>
  <si>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</si>
  <si>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</si>
  <si>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</si>
  <si>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</si>
  <si>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</si>
  <si>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</si>
  <si>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</si>
  <si>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</si>
  <si>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</si>
  <si>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</si>
  <si>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</si>
  <si>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</si>
  <si>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</si>
  <si>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</si>
  <si>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</si>
  <si>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</si>
  <si>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</si>
  <si>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</si>
  <si>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</si>
  <si>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</si>
  <si>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</si>
  <si>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</si>
  <si>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</si>
  <si>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</si>
  <si>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</si>
  <si>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</si>
  <si>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</si>
  <si>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</si>
  <si>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</si>
  <si>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</si>
  <si>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</si>
  <si>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</si>
  <si>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</si>
  <si>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</si>
  <si>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</si>
  <si>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</si>
  <si>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</si>
  <si>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</si>
  <si>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</si>
  <si>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</si>
  <si>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</si>
  <si>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</si>
  <si>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</si>
  <si>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</si>
  <si>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</si>
  <si>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</si>
  <si>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</si>
  <si>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</si>
  <si>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</si>
  <si>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</si>
  <si>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</si>
  <si>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</si>
  <si>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</si>
  <si>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</si>
  <si>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</si>
  <si>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</si>
  <si>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</si>
  <si>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</si>
  <si>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</si>
  <si>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</si>
  <si>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</si>
  <si>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</si>
  <si>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</si>
  <si>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</si>
  <si>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</si>
  <si>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</si>
  <si>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</si>
  <si>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</si>
  <si>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</si>
  <si>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</si>
  <si>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</si>
  <si>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</si>
  <si>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</si>
  <si>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</si>
  <si>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</si>
  <si>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</si>
  <si>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</si>
  <si>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</si>
  <si>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</si>
  <si>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</si>
  <si>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</si>
  <si>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</si>
  <si>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</si>
  <si>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</si>
  <si>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</si>
  <si>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</si>
  <si>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</si>
  <si>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</si>
  <si>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</si>
  <si>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</si>
  <si>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</si>
  <si>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</si>
  <si>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</si>
  <si>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</si>
  <si>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</si>
  <si>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</si>
  <si>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</si>
  <si>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</si>
  <si>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</si>
  <si>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</si>
  <si>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</si>
  <si>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</si>
  <si>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</si>
  <si>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</si>
  <si>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</si>
  <si>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</si>
  <si>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</si>
  <si>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</si>
  <si>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</si>
  <si>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</si>
  <si>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</si>
  <si>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</si>
  <si>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</si>
  <si>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</si>
  <si>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</si>
  <si>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</si>
  <si>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</si>
  <si>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</si>
  <si>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</si>
  <si>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</si>
  <si>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</si>
  <si>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</si>
  <si>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</si>
  <si>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</si>
  <si>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</si>
  <si>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</si>
  <si>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</si>
  <si>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</si>
  <si>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</si>
  <si>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</si>
  <si>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</si>
  <si>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</si>
  <si>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</si>
  <si>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</si>
  <si>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</si>
  <si>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</si>
  <si>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</si>
  <si>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</si>
  <si>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</si>
  <si>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</si>
  <si>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</si>
  <si>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</si>
  <si>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</si>
  <si>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</si>
  <si>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</si>
  <si>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</si>
  <si>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</si>
  <si>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</si>
  <si>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</si>
  <si>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</si>
  <si>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</si>
  <si>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</si>
  <si>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</si>
  <si>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</si>
  <si>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</si>
  <si>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</si>
  <si>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</si>
  <si>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</si>
  <si>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</si>
  <si>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</si>
  <si>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</si>
  <si>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</si>
  <si>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</si>
  <si>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</si>
  <si>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</si>
  <si>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</si>
  <si>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</si>
  <si>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</si>
  <si>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</si>
  <si>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</si>
  <si>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</si>
  <si>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</si>
  <si>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</si>
  <si>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</si>
  <si>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</si>
  <si>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</si>
  <si>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</si>
  <si>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</si>
  <si>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</si>
  <si>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</si>
  <si>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</si>
  <si>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</si>
  <si>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</si>
  <si>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</si>
  <si>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</si>
  <si>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</si>
  <si>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</si>
  <si>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</si>
  <si>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</si>
  <si>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</si>
  <si>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</si>
  <si>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</si>
  <si>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</si>
  <si>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</si>
  <si>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</si>
  <si>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</si>
  <si>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</si>
  <si>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</si>
  <si>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</si>
  <si>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</si>
  <si>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</si>
  <si>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</si>
  <si>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</si>
  <si>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</si>
  <si>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</si>
  <si>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</si>
  <si>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</si>
  <si>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</si>
  <si>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</si>
  <si>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</si>
  <si>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</si>
  <si>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</si>
  <si>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</si>
  <si>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</si>
  <si>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</si>
  <si>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</si>
  <si>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</si>
  <si>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</si>
  <si>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</si>
  <si>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</si>
  <si>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</si>
  <si>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</si>
  <si>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</si>
  <si>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</si>
  <si>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</si>
  <si>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</si>
  <si>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</si>
  <si>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</si>
  <si>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</si>
  <si>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</si>
  <si>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</si>
  <si>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</si>
  <si>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</si>
  <si>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</si>
  <si>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</si>
  <si>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</si>
  <si>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</si>
  <si>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</si>
  <si>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</si>
  <si>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</si>
  <si>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</si>
  <si>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</si>
  <si>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</si>
  <si>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</si>
  <si>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</si>
  <si>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</si>
  <si>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</si>
  <si>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</si>
  <si>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</si>
  <si>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</si>
  <si>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</si>
  <si>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</si>
  <si>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</si>
  <si>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</si>
  <si>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</si>
  <si>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</si>
  <si>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</si>
  <si>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</si>
  <si>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</si>
  <si>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</si>
  <si>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</si>
  <si>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</si>
  <si>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</si>
  <si>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</si>
  <si>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</si>
  <si>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</si>
  <si>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</si>
  <si>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</si>
  <si>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</si>
  <si>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</si>
  <si>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</si>
  <si>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</si>
  <si>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</si>
  <si>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</si>
  <si>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</si>
  <si>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</si>
  <si>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</si>
  <si>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</si>
  <si>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</si>
  <si>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</si>
  <si>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</si>
  <si>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</si>
  <si>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</si>
  <si>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</si>
  <si>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</si>
  <si>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</si>
  <si>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</si>
  <si>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</si>
  <si>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</si>
  <si>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</si>
  <si>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</si>
  <si>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</si>
  <si>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</si>
  <si>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</si>
  <si>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</si>
  <si>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</si>
  <si>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</si>
  <si>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</si>
  <si>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</si>
  <si>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</si>
  <si>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</si>
  <si>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</si>
  <si>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</si>
  <si>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</si>
  <si>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</si>
  <si>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</si>
  <si>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</si>
  <si>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</si>
  <si>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</si>
  <si>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</si>
  <si>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</si>
  <si>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</si>
  <si>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</si>
  <si>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</si>
  <si>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</si>
  <si>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</si>
  <si>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</si>
  <si>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</si>
  <si>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</si>
  <si>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</si>
  <si>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</si>
  <si>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</si>
  <si>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</si>
  <si>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</si>
  <si>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</si>
  <si>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</si>
  <si>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</si>
  <si>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</si>
  <si>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</si>
  <si>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</si>
  <si>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</si>
  <si>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</si>
  <si>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</si>
  <si>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</si>
  <si>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</si>
  <si>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</si>
  <si>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</si>
  <si>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</si>
  <si>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</si>
  <si>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</si>
  <si>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</si>
  <si>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</si>
  <si>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</si>
  <si>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</si>
  <si>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</si>
  <si>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</si>
  <si>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</si>
  <si>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</si>
  <si>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</si>
  <si>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</si>
  <si>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</si>
  <si>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</si>
  <si>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</si>
  <si>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</si>
  <si>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</si>
  <si>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</si>
  <si>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</si>
  <si>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</si>
  <si>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</si>
  <si>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</si>
  <si>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</si>
  <si>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</si>
  <si>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</si>
  <si>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</si>
  <si>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</si>
  <si>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</si>
  <si>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</si>
  <si>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</si>
  <si>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</si>
  <si>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</si>
  <si>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</si>
  <si>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</si>
  <si>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</si>
  <si>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</si>
  <si>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</si>
  <si>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</si>
  <si>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</si>
  <si>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</si>
  <si>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</si>
  <si>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</si>
  <si>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</si>
  <si>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</si>
  <si>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</si>
  <si>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</si>
  <si>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</si>
  <si>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</si>
  <si>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</si>
  <si>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</si>
  <si>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</si>
  <si>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</si>
  <si>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</si>
  <si>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</si>
  <si>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</si>
  <si>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</si>
  <si>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</si>
  <si>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</si>
  <si>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</si>
  <si>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</si>
  <si>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</si>
  <si>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</si>
  <si>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</si>
  <si>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</si>
  <si>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</si>
  <si>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</si>
  <si>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</si>
  <si>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</si>
  <si>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</si>
  <si>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</si>
  <si>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</si>
  <si>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</si>
  <si>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</si>
  <si>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</si>
  <si>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</si>
  <si>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</si>
  <si>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</si>
  <si>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</si>
  <si>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</si>
  <si>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</si>
  <si>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</si>
  <si>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</si>
  <si>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</si>
  <si>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</si>
  <si>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</si>
  <si>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</si>
  <si>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</si>
  <si>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</si>
  <si>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</si>
  <si>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</si>
  <si>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</si>
  <si>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</si>
  <si>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</si>
  <si>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</si>
  <si>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</si>
  <si>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</si>
  <si>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</si>
  <si>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</si>
  <si>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</si>
  <si>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</si>
  <si>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</si>
  <si>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</si>
  <si>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</si>
  <si>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</si>
  <si>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</si>
  <si>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</si>
  <si>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</si>
  <si>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</si>
  <si>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</si>
  <si>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</si>
  <si>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</si>
  <si>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</si>
  <si>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</si>
  <si>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</si>
  <si>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</si>
  <si>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</si>
  <si>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</si>
  <si>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</si>
  <si>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</si>
  <si>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</si>
  <si>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</si>
  <si>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</si>
  <si>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</si>
  <si>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</si>
  <si>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</si>
  <si>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</si>
  <si>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</si>
  <si>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</si>
  <si>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</si>
  <si>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</si>
  <si>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</si>
  <si>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</si>
  <si>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</si>
  <si>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</si>
  <si>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</si>
  <si>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</si>
  <si>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</si>
  <si>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</si>
  <si>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</si>
  <si>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</si>
  <si>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</si>
  <si>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</si>
  <si>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</si>
  <si>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</si>
  <si>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</si>
  <si>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</si>
  <si>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</si>
  <si>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</si>
  <si>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</si>
  <si>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</si>
  <si>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</si>
  <si>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</si>
  <si>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</si>
  <si>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</si>
  <si>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</si>
  <si>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</si>
  <si>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</si>
  <si>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</si>
  <si>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</si>
  <si>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</si>
  <si>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</si>
  <si>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</si>
  <si>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</si>
  <si>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</si>
  <si>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</si>
  <si>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</si>
  <si>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</si>
  <si>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</si>
  <si>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</si>
  <si>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</si>
  <si>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</si>
  <si>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</si>
  <si>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</si>
  <si>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</si>
  <si>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</si>
  <si>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</si>
  <si>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</si>
  <si>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</si>
  <si>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</si>
  <si>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</si>
  <si>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</si>
  <si>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</si>
  <si>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</si>
  <si>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</si>
  <si>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</si>
  <si>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</si>
  <si>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</si>
  <si>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</si>
  <si>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</si>
  <si>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</si>
  <si>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</si>
  <si>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</si>
  <si>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</si>
  <si>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</si>
  <si>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</si>
  <si>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</si>
  <si>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</si>
  <si>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</si>
  <si>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</si>
  <si>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</si>
  <si>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</si>
  <si>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</si>
  <si>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</si>
  <si>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</si>
  <si>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</si>
  <si>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</si>
  <si>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</si>
  <si>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</si>
  <si>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</si>
  <si>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</si>
  <si>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</si>
  <si>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</si>
  <si>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</si>
  <si>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</si>
  <si>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</si>
  <si>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</si>
  <si>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</si>
  <si>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</si>
  <si>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</si>
  <si>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</si>
  <si>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</si>
  <si>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</si>
  <si>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</si>
  <si>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</si>
  <si>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</si>
  <si>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</si>
  <si>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</si>
  <si>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</si>
  <si>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</si>
  <si>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</si>
  <si>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</si>
  <si>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</si>
  <si>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</si>
  <si>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</si>
  <si>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</si>
  <si>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</si>
  <si>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</si>
  <si>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</si>
  <si>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</si>
  <si>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</si>
  <si>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</si>
  <si>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</si>
  <si>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</si>
  <si>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</si>
  <si>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</si>
  <si>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</si>
  <si>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</si>
  <si>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</si>
  <si>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</si>
  <si>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</si>
  <si>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</si>
  <si>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</si>
  <si>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</si>
  <si>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</si>
  <si>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</si>
  <si>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</si>
  <si>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</si>
  <si>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</si>
  <si>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</si>
  <si>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</si>
  <si>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</si>
  <si>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</si>
  <si>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</si>
  <si>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</si>
  <si>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</si>
  <si>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</si>
  <si>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</si>
  <si>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</si>
  <si>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</si>
  <si>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</si>
  <si>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</si>
  <si>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</si>
  <si>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</si>
  <si>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</si>
  <si>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</si>
  <si>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</si>
  <si>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</si>
  <si>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</si>
  <si>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</si>
  <si>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</si>
  <si>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</si>
  <si>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</si>
  <si>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</si>
  <si>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</si>
  <si>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</si>
  <si>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</si>
  <si>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</si>
  <si>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</si>
  <si>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</si>
  <si>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</si>
  <si>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</si>
  <si>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</si>
  <si>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</si>
  <si>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</si>
  <si>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</si>
  <si>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</si>
  <si>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</si>
  <si>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</si>
  <si>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</si>
  <si>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</si>
  <si>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</si>
  <si>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</si>
  <si>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</si>
  <si>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</si>
  <si>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</si>
  <si>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</si>
  <si>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</si>
  <si>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</si>
  <si>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</si>
  <si>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</si>
  <si>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</si>
  <si>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</si>
  <si>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</si>
  <si>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</si>
  <si>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</si>
  <si>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</si>
  <si>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</si>
  <si>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</si>
  <si>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</si>
  <si>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</si>
  <si>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</si>
  <si>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</si>
  <si>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</si>
  <si>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</si>
  <si>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</si>
  <si>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</si>
  <si>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</si>
  <si>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</si>
  <si>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</si>
  <si>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</si>
  <si>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</si>
  <si>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</si>
  <si>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</si>
  <si>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</si>
  <si>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</si>
  <si>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</si>
  <si>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</si>
  <si>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</si>
  <si>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</si>
  <si>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</si>
  <si>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</si>
  <si>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</si>
  <si>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</si>
  <si>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</si>
  <si>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</si>
  <si>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</si>
  <si>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</si>
  <si>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</si>
  <si>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</si>
  <si>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</si>
  <si>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</si>
  <si>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</si>
  <si>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</si>
  <si>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</si>
  <si>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</si>
  <si>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</si>
  <si>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</si>
  <si>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</si>
  <si>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</si>
  <si>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</si>
  <si>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</si>
  <si>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</si>
  <si>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</si>
  <si>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</si>
  <si>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</si>
  <si>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</si>
  <si>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</si>
  <si>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</si>
  <si>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</si>
  <si>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</si>
  <si>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</si>
  <si>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</si>
  <si>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</si>
  <si>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</si>
  <si>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</si>
  <si>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</si>
  <si>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</si>
  <si>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</si>
  <si>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</si>
  <si>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</si>
  <si>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</si>
  <si>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</si>
  <si>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</si>
  <si>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</si>
  <si>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</si>
  <si>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</si>
  <si>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</si>
  <si>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</si>
  <si>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</si>
  <si>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</si>
  <si>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</si>
  <si>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</si>
  <si>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</si>
  <si>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</si>
  <si>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</si>
  <si>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</si>
  <si>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</si>
  <si>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</si>
  <si>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</si>
  <si>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</si>
  <si>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</si>
  <si>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</si>
  <si>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</si>
  <si>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</si>
  <si>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</si>
  <si>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</si>
  <si>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</si>
  <si>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</si>
  <si>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</si>
  <si>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</si>
  <si>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</si>
  <si>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</si>
  <si>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</si>
  <si>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</si>
  <si>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</si>
  <si>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</si>
  <si>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</si>
  <si>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</si>
  <si>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</si>
  <si>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</si>
  <si>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</si>
  <si>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</si>
  <si>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</si>
  <si>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</si>
  <si>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</si>
  <si>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</si>
  <si>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</si>
  <si>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</si>
  <si>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</si>
  <si>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</si>
  <si>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</si>
  <si>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</si>
  <si>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</si>
  <si>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</si>
  <si>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</si>
  <si>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</si>
  <si>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</si>
  <si>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</si>
  <si>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</si>
  <si>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</si>
  <si>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</si>
  <si>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</si>
  <si>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</si>
  <si>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</si>
  <si>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</si>
  <si>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</si>
  <si>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</si>
  <si>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</si>
  <si>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</si>
  <si>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</si>
  <si>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</si>
  <si>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</si>
  <si>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</si>
  <si>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</si>
  <si>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</si>
  <si>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</si>
  <si>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</si>
  <si>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</si>
  <si>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</si>
  <si>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</si>
  <si>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</si>
  <si>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</si>
  <si>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</si>
  <si>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</si>
  <si>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</si>
  <si>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</si>
  <si>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</si>
  <si>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</si>
  <si>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</si>
  <si>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</si>
  <si>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</si>
  <si>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</si>
  <si>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</si>
  <si>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</si>
  <si>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</si>
  <si>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</si>
  <si>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</si>
  <si>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</si>
  <si>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</si>
  <si>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</si>
  <si>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</si>
  <si>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</si>
  <si>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</si>
  <si>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</si>
  <si>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</si>
  <si>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</si>
  <si>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</si>
  <si>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</si>
  <si>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</si>
  <si>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</si>
  <si>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</si>
  <si>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</si>
  <si>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</si>
  <si>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</si>
  <si>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</si>
  <si>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</si>
  <si>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</si>
  <si>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</si>
  <si>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</si>
  <si>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</si>
  <si>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</si>
  <si>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</si>
  <si>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</si>
  <si>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</si>
  <si>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</si>
  <si>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</si>
  <si>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</si>
  <si>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</si>
  <si>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</si>
  <si>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</si>
  <si>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</si>
  <si>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</si>
  <si>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</si>
  <si>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</si>
  <si>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</si>
  <si>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</si>
  <si>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</si>
  <si>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</si>
  <si>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</si>
  <si>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</si>
  <si>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</si>
  <si>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</si>
  <si>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</si>
  <si>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</si>
  <si>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</si>
  <si>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</si>
  <si>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</si>
  <si>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</si>
  <si>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</si>
  <si>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</si>
  <si>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</si>
  <si>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</si>
  <si>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</si>
  <si>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</si>
  <si>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</si>
  <si>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</si>
  <si>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</si>
  <si>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</si>
  <si>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</si>
  <si>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</si>
  <si>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</si>
  <si>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</si>
  <si>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</si>
  <si>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</si>
  <si>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</si>
  <si>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</si>
  <si>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</si>
  <si>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</si>
  <si>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</si>
  <si>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</si>
  <si>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</si>
  <si>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</si>
  <si>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</si>
  <si>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</si>
  <si>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</si>
  <si>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</si>
  <si>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</si>
  <si>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</si>
  <si>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</si>
  <si>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</si>
  <si>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</si>
  <si>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</si>
  <si>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</si>
  <si>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</si>
  <si>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</si>
  <si>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</si>
  <si>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</si>
  <si>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</si>
  <si>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</si>
  <si>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</si>
  <si>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</si>
  <si>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</si>
  <si>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</si>
  <si>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</si>
  <si>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</si>
  <si>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</si>
  <si>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</si>
  <si>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</si>
  <si>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</si>
  <si>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</si>
  <si>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</si>
  <si>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</si>
  <si>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</si>
  <si>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</si>
  <si>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</si>
  <si>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</si>
  <si>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</si>
  <si>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</si>
  <si>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</si>
  <si>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</si>
  <si>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</si>
  <si>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</si>
  <si>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</si>
  <si>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</si>
  <si>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</si>
  <si>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</si>
  <si>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</si>
  <si>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</si>
  <si>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</si>
  <si>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</si>
  <si>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</si>
  <si>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</si>
  <si>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</si>
  <si>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</si>
  <si>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</si>
  <si>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</si>
  <si>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</si>
  <si>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</si>
  <si>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</si>
  <si>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</si>
  <si>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</si>
  <si>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</si>
  <si>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</si>
  <si>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</si>
  <si>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</si>
  <si>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</si>
  <si>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</si>
  <si>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</si>
  <si>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</si>
  <si>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</si>
  <si>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</si>
  <si>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</si>
  <si>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</si>
  <si>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</si>
  <si>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</si>
  <si>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</si>
  <si>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</si>
  <si>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</si>
  <si>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</si>
  <si>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</si>
  <si>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</si>
  <si>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</si>
  <si>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</si>
  <si>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</si>
  <si>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</si>
  <si>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</si>
  <si>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</si>
  <si>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</si>
  <si>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</si>
  <si>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</si>
  <si>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</si>
  <si>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</si>
  <si>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</si>
  <si>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</si>
  <si>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</si>
  <si>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</si>
  <si>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</si>
  <si>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</si>
  <si>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</si>
  <si>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</si>
  <si>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</si>
  <si>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</si>
  <si>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</si>
  <si>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</si>
  <si>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</si>
  <si>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</si>
  <si>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</si>
  <si>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</si>
  <si>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</si>
  <si>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</si>
  <si>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</si>
  <si>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</si>
  <si>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</si>
  <si>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</si>
  <si>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</si>
  <si>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</si>
  <si>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</si>
  <si>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</si>
  <si>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</si>
  <si>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</si>
  <si>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</si>
  <si>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</si>
  <si>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</si>
  <si>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</si>
  <si>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</si>
  <si>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</si>
  <si>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</si>
  <si>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</si>
  <si>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</si>
  <si>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</si>
  <si>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</si>
  <si>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</si>
  <si>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</si>
  <si>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</si>
  <si>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</si>
  <si>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</si>
  <si>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</si>
  <si>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</si>
  <si>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</si>
  <si>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</si>
  <si>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</si>
  <si>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</si>
  <si>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</si>
  <si>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</si>
  <si>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</si>
  <si>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</si>
  <si>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</si>
  <si>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</si>
  <si>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</si>
  <si>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</si>
  <si>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</si>
  <si>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</si>
  <si>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</si>
  <si>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</si>
  <si>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</si>
  <si>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</si>
  <si>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</si>
  <si>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</si>
  <si>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</si>
  <si>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</si>
  <si>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</si>
  <si>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</si>
  <si>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</si>
  <si>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</si>
  <si>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</si>
  <si>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</si>
  <si>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</si>
  <si>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</si>
  <si>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</si>
  <si>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</si>
  <si>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</si>
  <si>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</si>
  <si>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</si>
  <si>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</si>
  <si>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</si>
  <si>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</si>
  <si>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</si>
  <si>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</si>
  <si>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</si>
  <si>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</si>
  <si>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</si>
  <si>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</si>
  <si>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</si>
  <si>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</si>
  <si>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</si>
  <si>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</si>
  <si>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</si>
  <si>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</si>
  <si>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</si>
  <si>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</si>
  <si>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</si>
  <si>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</si>
  <si>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</si>
  <si>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</si>
  <si>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</si>
  <si>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</si>
  <si>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</si>
  <si>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</si>
  <si>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</si>
  <si>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</si>
  <si>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</si>
  <si>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</si>
  <si>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</si>
  <si>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</si>
  <si>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</si>
  <si>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</si>
  <si>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</si>
  <si>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</si>
  <si>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</si>
  <si>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</si>
  <si>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</si>
  <si>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</si>
  <si>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</si>
  <si>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</si>
  <si>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</si>
  <si>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</si>
  <si>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</si>
  <si>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</si>
  <si>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</si>
  <si>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</si>
  <si>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</si>
  <si>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</si>
  <si>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</si>
  <si>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</si>
  <si>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</si>
  <si>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</si>
  <si>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</si>
  <si>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</si>
  <si>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</si>
  <si>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</si>
  <si>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</si>
  <si>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</si>
  <si>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</si>
  <si>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</si>
  <si>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</si>
  <si>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</si>
  <si>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</si>
  <si>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</si>
  <si>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</si>
  <si>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</si>
  <si>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</si>
  <si>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</si>
  <si>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</si>
  <si>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</si>
  <si>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</si>
  <si>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</si>
  <si>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</si>
  <si>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</si>
  <si>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</si>
  <si>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</si>
  <si>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</si>
  <si>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</si>
  <si>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</si>
  <si>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</si>
  <si>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</si>
  <si>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</si>
  <si>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</si>
  <si>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</si>
  <si>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</si>
  <si>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</si>
  <si>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</si>
  <si>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</si>
  <si>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</si>
  <si>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</si>
  <si>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</si>
  <si>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</si>
  <si>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</si>
  <si>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</si>
  <si>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</si>
  <si>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</si>
  <si>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</si>
  <si>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</si>
  <si>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</si>
  <si>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</si>
  <si>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</si>
  <si>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</si>
  <si>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</si>
  <si>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</si>
  <si>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</si>
  <si>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</si>
  <si>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</si>
  <si>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</si>
  <si>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</si>
  <si>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</si>
  <si>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</si>
  <si>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</si>
  <si>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</si>
  <si>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</si>
  <si>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</si>
  <si>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</si>
  <si>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</si>
  <si>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</si>
  <si>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</si>
  <si>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</si>
  <si>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</si>
  <si>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</si>
  <si>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</si>
  <si>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</si>
  <si>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</si>
  <si>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</si>
  <si>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</si>
  <si>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</si>
  <si>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</si>
  <si>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</si>
  <si>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</si>
  <si>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</si>
  <si>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</si>
  <si>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</si>
  <si>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</si>
  <si>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</si>
  <si>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</si>
  <si>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</si>
  <si>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</si>
  <si>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</si>
  <si>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</si>
  <si>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</si>
  <si>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</si>
  <si>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</si>
  <si>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</si>
  <si>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</si>
  <si>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</si>
  <si>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</si>
  <si>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</si>
  <si>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</si>
  <si>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</si>
  <si>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</si>
  <si>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</si>
  <si>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</si>
  <si>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</si>
  <si>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</si>
  <si>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</si>
  <si>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</si>
  <si>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</si>
  <si>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</si>
  <si>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</si>
  <si>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</si>
  <si>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</si>
  <si>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</si>
  <si>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</si>
  <si>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</si>
  <si>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</si>
  <si>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</si>
  <si>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</si>
  <si>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</si>
  <si>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</si>
  <si>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</si>
  <si>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</si>
  <si>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</si>
  <si>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</si>
  <si>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</si>
  <si>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</si>
  <si>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</si>
  <si>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</si>
  <si>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</si>
  <si>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</si>
  <si>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</si>
  <si>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</si>
  <si>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</si>
  <si>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</si>
  <si>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</si>
  <si>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</si>
  <si>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</si>
  <si>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</si>
  <si>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</si>
  <si>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</si>
  <si>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</si>
  <si>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</si>
  <si>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</si>
  <si>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</si>
  <si>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</si>
  <si>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</si>
  <si>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</si>
  <si>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</si>
  <si>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</si>
  <si>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</si>
  <si>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</si>
  <si>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</si>
  <si>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</si>
  <si>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</si>
  <si>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</si>
  <si>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</si>
  <si>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</si>
  <si>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</si>
  <si>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</si>
  <si>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</si>
  <si>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</si>
  <si>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</si>
  <si>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</si>
  <si>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</si>
  <si>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</si>
  <si>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</si>
  <si>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</si>
  <si>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</si>
  <si>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</si>
  <si>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</si>
  <si>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</si>
  <si>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</si>
  <si>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</si>
  <si>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</si>
  <si>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</si>
  <si>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</si>
  <si>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</si>
  <si>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</si>
  <si>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</si>
  <si>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</si>
  <si>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</si>
  <si>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</si>
  <si>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</si>
  <si>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</si>
  <si>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</si>
  <si>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</si>
  <si>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</si>
  <si>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</si>
  <si>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</si>
  <si>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</si>
  <si>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</si>
  <si>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</si>
  <si>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</si>
  <si>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</si>
  <si>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</si>
  <si>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</si>
  <si>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</si>
  <si>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</si>
  <si>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</si>
  <si>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</si>
  <si>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</si>
  <si>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</si>
  <si>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</si>
  <si>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</si>
  <si>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</si>
  <si>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</si>
  <si>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</si>
  <si>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</si>
  <si>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</si>
  <si>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</si>
  <si>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</si>
  <si>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</si>
  <si>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</si>
  <si>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</si>
  <si>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</si>
  <si>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</si>
  <si>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</si>
  <si>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</si>
  <si>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</si>
  <si>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</si>
  <si>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</si>
  <si>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</si>
  <si>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</si>
  <si>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</si>
  <si>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</si>
  <si>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</si>
  <si>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</si>
  <si>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</si>
  <si>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</si>
  <si>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</si>
  <si>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</si>
  <si>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</si>
  <si>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</si>
  <si>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</si>
  <si>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</si>
  <si>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</si>
  <si>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</si>
  <si>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</si>
  <si>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</si>
  <si>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</si>
  <si>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</si>
  <si>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</si>
  <si>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</si>
  <si>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</si>
  <si>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</si>
  <si>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</si>
  <si>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</si>
  <si>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</si>
  <si>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</si>
  <si>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</si>
  <si>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</si>
  <si>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</si>
  <si>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</si>
  <si>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</si>
  <si>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</si>
  <si>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</si>
  <si>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</si>
  <si>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</si>
  <si>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</si>
  <si>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</si>
  <si>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</si>
  <si>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</si>
  <si>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</si>
  <si>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</si>
  <si>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</si>
  <si>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</si>
  <si>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</si>
  <si>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</si>
  <si>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</si>
  <si>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</si>
  <si>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</si>
  <si>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</si>
  <si>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</si>
  <si>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</si>
  <si>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</si>
  <si>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</si>
  <si>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</si>
  <si>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</si>
  <si>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</si>
  <si>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</si>
  <si>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</si>
  <si>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</si>
  <si>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</si>
  <si>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</si>
  <si>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</si>
  <si>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</si>
  <si>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</si>
  <si>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</si>
  <si>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</si>
  <si>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</si>
  <si>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</si>
  <si>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</si>
  <si>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</si>
  <si>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</si>
  <si>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</si>
  <si>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</si>
  <si>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</si>
  <si>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</si>
  <si>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</si>
  <si>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</si>
  <si>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</si>
  <si>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</si>
  <si>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</si>
  <si>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</si>
  <si>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</si>
  <si>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</si>
  <si>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</si>
  <si>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</si>
  <si>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</si>
  <si>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</si>
  <si>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</si>
  <si>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</si>
  <si>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</si>
  <si>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</si>
  <si>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</si>
  <si>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</si>
  <si>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</si>
  <si>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</si>
  <si>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</si>
  <si>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</si>
  <si>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</si>
  <si>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</si>
  <si>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</si>
  <si>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</si>
  <si>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</si>
  <si>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</si>
  <si>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</si>
  <si>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</si>
  <si>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</si>
  <si>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</si>
  <si>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</si>
  <si>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</si>
  <si>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</si>
  <si>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</si>
  <si>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</si>
  <si>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</si>
  <si>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</si>
  <si>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</si>
  <si>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</si>
  <si>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</si>
  <si>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</si>
  <si>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</si>
  <si>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</si>
  <si>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</si>
  <si>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</si>
  <si>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</si>
  <si>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</si>
  <si>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</si>
  <si>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</si>
  <si>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</si>
  <si>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</si>
  <si>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</si>
  <si>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</si>
  <si>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</si>
  <si>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</si>
  <si>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</si>
  <si>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</si>
  <si>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</si>
  <si>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</si>
  <si>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</si>
  <si>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</si>
  <si>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</si>
  <si>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</si>
  <si>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</si>
  <si>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</si>
  <si>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</si>
  <si>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</si>
  <si>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</si>
  <si>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</si>
  <si>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</si>
  <si>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</si>
  <si>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</si>
  <si>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</si>
  <si>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</si>
  <si>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</si>
  <si>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</si>
  <si>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</si>
  <si>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</si>
  <si>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</si>
  <si>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</si>
  <si>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</si>
  <si>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</si>
  <si>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</si>
  <si>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</si>
  <si>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</si>
  <si>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</si>
  <si>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</si>
  <si>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</si>
  <si>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</si>
  <si>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</si>
  <si>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</si>
  <si>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</si>
  <si>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</si>
  <si>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</si>
  <si>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</si>
  <si>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</si>
  <si>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</si>
  <si>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</si>
  <si>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</si>
  <si>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</si>
  <si>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</si>
  <si>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</si>
  <si>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</si>
  <si>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</si>
  <si>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</si>
  <si>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</si>
  <si>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</si>
  <si>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</si>
  <si>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</si>
  <si>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</si>
  <si>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</si>
  <si>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</si>
  <si>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</si>
  <si>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</si>
  <si>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</si>
  <si>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</si>
  <si>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</si>
  <si>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</si>
  <si>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</si>
  <si>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</si>
  <si>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</si>
  <si>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</si>
  <si>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</si>
  <si>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</si>
  <si>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</si>
  <si>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</si>
  <si>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</si>
  <si>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</si>
  <si>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</si>
  <si>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</si>
  <si>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</si>
  <si>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</si>
  <si>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</si>
  <si>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</si>
  <si>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</si>
  <si>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</si>
  <si>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</si>
  <si>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</si>
  <si>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</si>
  <si>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</si>
  <si>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</si>
  <si>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</si>
  <si>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</si>
  <si>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</si>
  <si>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</si>
  <si>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</si>
  <si>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</si>
  <si>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</si>
  <si>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</si>
  <si>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</si>
  <si>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</si>
  <si>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</si>
  <si>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</si>
  <si>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</si>
  <si>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</si>
  <si>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</si>
  <si>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</si>
  <si>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</si>
  <si>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</si>
  <si>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</si>
  <si>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</si>
  <si>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</si>
  <si>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</si>
  <si>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</si>
  <si>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</si>
  <si>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</si>
  <si>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</si>
  <si>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</si>
  <si>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</si>
  <si>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</si>
  <si>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</si>
  <si>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</si>
  <si>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</si>
  <si>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</si>
  <si>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</si>
  <si>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</si>
  <si>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</si>
  <si>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</si>
  <si>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</si>
  <si>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</si>
  <si>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</si>
  <si>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</si>
  <si>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</si>
  <si>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</si>
  <si>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</si>
  <si>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</si>
  <si>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</si>
  <si>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</si>
  <si>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</si>
  <si>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</si>
  <si>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</si>
  <si>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</si>
  <si>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</si>
  <si>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</si>
  <si>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</si>
  <si>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</si>
  <si>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</si>
  <si>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</si>
  <si>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</si>
  <si>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</si>
  <si>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</si>
  <si>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</si>
  <si>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</si>
  <si>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</si>
  <si>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</si>
  <si>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</si>
  <si>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</si>
  <si>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</si>
  <si>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</si>
  <si>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</si>
  <si>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</si>
  <si>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</si>
  <si>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</si>
  <si>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</si>
  <si>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</si>
  <si>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</si>
  <si>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</si>
  <si>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</si>
  <si>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</si>
  <si>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</si>
  <si>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</si>
  <si>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</si>
  <si>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</si>
  <si>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</si>
  <si>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</si>
  <si>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</si>
  <si>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</si>
  <si>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</si>
  <si>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</si>
  <si>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</si>
  <si>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</si>
  <si>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</si>
  <si>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</si>
  <si>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</si>
  <si>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</si>
  <si>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</si>
  <si>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</si>
  <si>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</si>
  <si>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</si>
  <si>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</si>
  <si>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</si>
  <si>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</si>
  <si>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</si>
  <si>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</si>
  <si>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</si>
  <si>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</si>
  <si>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</si>
  <si>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</si>
  <si>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</si>
  <si>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</si>
  <si>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</si>
  <si>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</si>
  <si>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</si>
  <si>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</si>
  <si>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</si>
  <si>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</si>
  <si>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</si>
  <si>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</si>
  <si>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</si>
  <si>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</si>
  <si>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</si>
  <si>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</si>
  <si>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</si>
  <si>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</si>
  <si>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</si>
  <si>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</si>
  <si>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</si>
  <si>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</si>
  <si>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</si>
  <si>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</si>
  <si>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</si>
  <si>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</si>
  <si>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</si>
  <si>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</si>
  <si>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</si>
  <si>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</si>
  <si>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</si>
  <si>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</si>
  <si>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</si>
  <si>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</si>
  <si>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</si>
  <si>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</si>
  <si>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</si>
  <si>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</si>
  <si>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</si>
  <si>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</si>
  <si>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</si>
  <si>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</si>
  <si>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</si>
  <si>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</si>
  <si>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</si>
  <si>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</si>
  <si>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</si>
  <si>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</si>
  <si>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</si>
  <si>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</si>
  <si>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</si>
  <si>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</si>
  <si>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</si>
  <si>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</si>
  <si>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</si>
  <si>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</si>
  <si>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</si>
  <si>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</si>
  <si>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</si>
  <si>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</si>
  <si>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</si>
  <si>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</si>
  <si>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</si>
  <si>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</si>
  <si>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</si>
  <si>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</si>
  <si>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</si>
  <si>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</si>
  <si>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</si>
  <si>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</si>
  <si>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</si>
  <si>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</si>
  <si>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</si>
  <si>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</si>
  <si>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</si>
  <si>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</si>
  <si>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</si>
  <si>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</si>
  <si>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</si>
  <si>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</si>
  <si>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</si>
  <si>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</si>
  <si>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</si>
  <si>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</si>
  <si>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</si>
  <si>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</si>
  <si>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</si>
  <si>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</si>
  <si>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</si>
  <si>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</si>
  <si>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</si>
  <si>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</si>
  <si>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</si>
  <si>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</si>
  <si>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</si>
  <si>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</si>
  <si>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</si>
  <si>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</si>
  <si>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</si>
  <si>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</si>
  <si>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</si>
  <si>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</si>
  <si>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</si>
  <si>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</si>
  <si>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</si>
  <si>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</si>
  <si>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</si>
  <si>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</si>
  <si>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</si>
  <si>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</si>
  <si>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</si>
  <si>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</si>
  <si>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</si>
  <si>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</si>
  <si>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</si>
  <si>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</si>
  <si>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</si>
  <si>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</si>
  <si>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</si>
  <si>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</si>
  <si>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</si>
  <si>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</si>
  <si>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</si>
  <si>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</si>
  <si>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</si>
  <si>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</si>
  <si>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</si>
  <si>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</si>
  <si>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</si>
  <si>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</si>
  <si>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</si>
  <si>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</si>
  <si>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</si>
  <si>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</si>
  <si>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</si>
  <si>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</si>
  <si>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</si>
  <si>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</si>
  <si>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</si>
  <si>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</si>
  <si>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</si>
  <si>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</si>
  <si>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</si>
  <si>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</si>
  <si>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</si>
  <si>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</si>
  <si>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</si>
  <si>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</si>
  <si>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</si>
  <si>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</si>
  <si>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</si>
  <si>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</si>
  <si>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</si>
  <si>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</si>
  <si>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</si>
  <si>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</si>
  <si>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</si>
  <si>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</si>
  <si>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</si>
  <si>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</si>
  <si>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</si>
  <si>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</si>
  <si>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</si>
  <si>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</si>
  <si>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</si>
  <si>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</si>
  <si>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</si>
  <si>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</si>
  <si>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</si>
  <si>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</si>
  <si>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</si>
  <si>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</si>
  <si>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</si>
  <si>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</si>
  <si>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</si>
  <si>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</si>
  <si>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</si>
  <si>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</si>
  <si>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</si>
  <si>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</si>
  <si>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</si>
  <si>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</si>
  <si>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</si>
  <si>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</si>
  <si>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</si>
  <si>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</si>
  <si>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</si>
  <si>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</si>
  <si>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</si>
  <si>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</si>
  <si>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</si>
  <si>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</si>
  <si>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</si>
  <si>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</si>
  <si>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</si>
  <si>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</si>
  <si>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</si>
  <si>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</si>
  <si>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</si>
  <si>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</si>
  <si>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</si>
  <si>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</si>
  <si>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</si>
  <si>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</si>
  <si>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</si>
  <si>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</si>
  <si>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</si>
  <si>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</si>
  <si>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</si>
  <si>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</si>
  <si>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</si>
  <si>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</si>
  <si>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</si>
  <si>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</si>
  <si>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</si>
  <si>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</si>
  <si>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</si>
  <si>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</si>
  <si>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</si>
  <si>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</si>
  <si>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</si>
  <si>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</si>
  <si>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</si>
  <si>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</si>
  <si>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</si>
  <si>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</si>
  <si>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</si>
  <si>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</si>
  <si>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</si>
  <si>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</si>
  <si>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</si>
  <si>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</si>
  <si>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</si>
  <si>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</si>
  <si>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</si>
  <si>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</si>
  <si>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</si>
  <si>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</si>
  <si>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</si>
  <si>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</si>
  <si>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</si>
  <si>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</si>
  <si>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</si>
  <si>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</si>
  <si>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</si>
  <si>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</si>
  <si>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</si>
  <si>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</si>
  <si>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</si>
  <si>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</si>
  <si>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</si>
  <si>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</si>
  <si>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</si>
  <si>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</si>
  <si>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</si>
  <si>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</si>
  <si>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</si>
  <si>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</si>
  <si>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</si>
  <si>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</si>
  <si>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</si>
  <si>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</si>
  <si>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</si>
  <si>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</si>
  <si>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</si>
  <si>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</si>
  <si>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</si>
  <si>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</si>
  <si>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</si>
  <si>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</si>
  <si>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</si>
  <si>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</si>
  <si>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</si>
  <si>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</si>
  <si>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</si>
  <si>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</si>
  <si>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</si>
  <si>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</si>
  <si>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</si>
  <si>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</si>
  <si>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</si>
  <si>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</si>
  <si>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</si>
  <si>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</si>
  <si>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</si>
  <si>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</si>
  <si>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</si>
  <si>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</si>
  <si>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</si>
  <si>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</si>
  <si>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</si>
  <si>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</si>
  <si>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</si>
  <si>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</si>
  <si>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</si>
  <si>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</si>
  <si>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</si>
  <si>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</si>
  <si>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</si>
  <si>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</si>
  <si>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</si>
  <si>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</si>
  <si>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</si>
  <si>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</si>
  <si>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</si>
  <si>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</si>
  <si>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</si>
  <si>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</si>
  <si>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</si>
  <si>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</si>
  <si>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</si>
  <si>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</si>
  <si>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</si>
  <si>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</si>
  <si>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</si>
  <si>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</si>
  <si>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</si>
  <si>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</si>
  <si>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</si>
  <si>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</si>
  <si>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</si>
  <si>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</si>
  <si>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</si>
  <si>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</si>
  <si>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</si>
  <si>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</si>
  <si>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</si>
  <si>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</si>
  <si>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</si>
  <si>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</si>
  <si>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</si>
  <si>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</si>
  <si>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</si>
  <si>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</si>
  <si>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</si>
  <si>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</si>
  <si>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</si>
  <si>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</si>
  <si>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</si>
  <si>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</si>
  <si>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</si>
  <si>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</si>
  <si>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</si>
  <si>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</si>
  <si>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</si>
  <si>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</si>
  <si>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</si>
  <si>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</si>
  <si>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</si>
  <si>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</si>
  <si>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</si>
  <si>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</si>
  <si>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</si>
  <si>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</si>
  <si>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</si>
  <si>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</si>
  <si>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</si>
  <si>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</si>
  <si>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</si>
  <si>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</si>
  <si>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</si>
  <si>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</si>
  <si>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</si>
  <si>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</si>
  <si>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</si>
  <si>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</si>
  <si>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</si>
  <si>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</si>
  <si>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</si>
  <si>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</si>
  <si>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</si>
  <si>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</si>
  <si>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</si>
  <si>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</si>
  <si>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</si>
  <si>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</si>
  <si>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</si>
  <si>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</si>
  <si>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</si>
  <si>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</si>
  <si>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</si>
  <si>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</si>
  <si>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</si>
  <si>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</si>
  <si>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</si>
  <si>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</si>
  <si>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</si>
  <si>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</si>
  <si>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</si>
  <si>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</si>
  <si>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</si>
  <si>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</si>
  <si>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</si>
  <si>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</si>
  <si>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</si>
  <si>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</si>
  <si>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</si>
  <si>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</si>
  <si>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</si>
  <si>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</si>
  <si>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</si>
  <si>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</si>
  <si>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</si>
  <si>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</si>
  <si>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</si>
  <si>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</si>
  <si>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</si>
  <si>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</si>
  <si>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</si>
  <si>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</si>
  <si>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</si>
  <si>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</si>
  <si>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</si>
  <si>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</si>
  <si>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</si>
  <si>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</si>
  <si>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</si>
  <si>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</si>
  <si>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</si>
  <si>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</si>
  <si>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</si>
  <si>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</si>
  <si>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</si>
  <si>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</si>
  <si>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</si>
  <si>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</si>
  <si>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</si>
  <si>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</si>
  <si>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</si>
  <si>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</si>
  <si>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</si>
  <si>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</si>
  <si>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</si>
  <si>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</si>
  <si>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</si>
  <si>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</si>
  <si>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</si>
  <si>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</si>
  <si>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</si>
  <si>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</si>
  <si>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</si>
  <si>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</si>
  <si>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</si>
  <si>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</si>
  <si>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</si>
  <si>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</si>
  <si>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</si>
  <si>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</si>
  <si>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</si>
  <si>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</si>
  <si>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</si>
  <si>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</si>
  <si>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</si>
  <si>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</si>
  <si>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</si>
  <si>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</si>
  <si>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</si>
  <si>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</si>
  <si>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</si>
  <si>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</si>
  <si>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</si>
  <si>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</si>
  <si>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</si>
  <si>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</si>
  <si>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</si>
  <si>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</si>
  <si>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</si>
  <si>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</si>
  <si>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</si>
  <si>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</si>
  <si>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</si>
  <si>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</si>
  <si>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</si>
  <si>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</si>
  <si>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</si>
  <si>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</si>
  <si>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</si>
  <si>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</si>
  <si>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</si>
  <si>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</si>
  <si>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</si>
  <si>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</si>
  <si>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</si>
  <si>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</si>
  <si>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</si>
  <si>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</si>
  <si>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</si>
  <si>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</si>
  <si>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</si>
  <si>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</si>
  <si>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</si>
  <si>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</si>
  <si>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</si>
  <si>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</si>
  <si>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</si>
  <si>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</si>
  <si>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</si>
  <si>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</si>
  <si>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</si>
  <si>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</si>
  <si>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</si>
  <si>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</si>
  <si>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</si>
  <si>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</si>
  <si>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</si>
  <si>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</si>
  <si>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</si>
  <si>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</si>
  <si>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</si>
  <si>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</si>
  <si>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</si>
  <si>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</si>
  <si>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</si>
  <si>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</si>
  <si>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</si>
  <si>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</si>
  <si>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</si>
  <si>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</si>
  <si>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</si>
  <si>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</si>
  <si>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</si>
  <si>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</si>
  <si>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</si>
  <si>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</si>
  <si>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</si>
  <si>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</si>
  <si>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</si>
  <si>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</si>
  <si>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</si>
  <si>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</si>
  <si>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</si>
  <si>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</si>
  <si>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</si>
  <si>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</si>
  <si>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</si>
  <si>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</si>
  <si>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</si>
  <si>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</si>
  <si>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</si>
  <si>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</si>
  <si>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</si>
  <si>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</si>
  <si>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</si>
  <si>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</si>
  <si>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</si>
  <si>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</si>
  <si>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</si>
  <si>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</si>
  <si>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</si>
  <si>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</si>
  <si>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</si>
  <si>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</si>
  <si>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</si>
  <si>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</si>
  <si>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</si>
  <si>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</si>
  <si>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</si>
  <si>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</si>
  <si>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</si>
  <si>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</si>
  <si>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</si>
  <si>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</si>
  <si>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</si>
  <si>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</si>
  <si>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</si>
  <si>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</si>
  <si>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</si>
  <si>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</si>
  <si>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</si>
  <si>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</si>
  <si>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</si>
  <si>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</si>
  <si>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</si>
  <si>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</si>
  <si>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</si>
  <si>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</si>
  <si>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</si>
  <si>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</si>
  <si>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</si>
  <si>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</si>
  <si>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</si>
  <si>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</si>
  <si>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</si>
  <si>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</si>
  <si>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</si>
  <si>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</si>
  <si>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</si>
  <si>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</si>
  <si>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</si>
  <si>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</si>
  <si>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</si>
  <si>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</si>
  <si>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</si>
  <si>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</si>
  <si>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</si>
  <si>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</si>
  <si>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</si>
  <si>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</si>
  <si>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</si>
  <si>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</si>
  <si>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</si>
  <si>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</si>
  <si>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</si>
  <si>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</si>
  <si>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</si>
  <si>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</si>
  <si>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</si>
  <si>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</si>
  <si>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</si>
  <si>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</si>
  <si>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</si>
  <si>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</si>
  <si>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</si>
  <si>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</si>
  <si>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</si>
  <si>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</si>
  <si>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</si>
  <si>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</si>
  <si>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</si>
  <si>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</si>
  <si>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</si>
  <si>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</si>
  <si>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</si>
  <si>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</si>
  <si>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</si>
  <si>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</si>
  <si>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</si>
  <si>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</si>
  <si>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</si>
  <si>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</si>
  <si>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</si>
  <si>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</si>
  <si>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</si>
  <si>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</si>
  <si>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</si>
  <si>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</si>
  <si>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</si>
  <si>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</si>
  <si>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</si>
  <si>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</si>
  <si>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</si>
  <si>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</si>
  <si>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</si>
  <si>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</si>
  <si>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</si>
  <si>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</si>
  <si>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</si>
  <si>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</si>
  <si>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</si>
  <si>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</si>
  <si>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</si>
  <si>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</si>
  <si>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</si>
  <si>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</si>
  <si>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</si>
  <si>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</si>
  <si>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</si>
  <si>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</si>
  <si>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</si>
  <si>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</si>
  <si>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</si>
  <si>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</si>
  <si>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</si>
  <si>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</si>
  <si>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</si>
  <si>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</si>
  <si>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</si>
  <si>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</si>
  <si>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</si>
  <si>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</si>
  <si>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</si>
  <si>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</si>
  <si>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</si>
  <si>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</si>
  <si>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</si>
  <si>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</si>
  <si>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</si>
  <si>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</si>
  <si>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</si>
  <si>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</si>
  <si>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</si>
  <si>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</si>
  <si>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</si>
  <si>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</si>
  <si>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</si>
  <si>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</si>
  <si>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</si>
  <si>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</si>
  <si>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</si>
  <si>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</si>
  <si>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</si>
  <si>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</si>
  <si>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</si>
  <si>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</si>
  <si>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</si>
  <si>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</si>
  <si>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</si>
  <si>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</si>
  <si>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</si>
  <si>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</si>
  <si>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</si>
  <si>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</si>
  <si>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</si>
  <si>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</si>
  <si>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</si>
  <si>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</si>
  <si>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</si>
  <si>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</si>
  <si>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</si>
  <si>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</si>
  <si>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</si>
  <si>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</si>
  <si>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</si>
  <si>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</si>
  <si>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</si>
  <si>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</si>
  <si>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</si>
  <si>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</si>
  <si>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</si>
  <si>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</si>
  <si>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</si>
  <si>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</si>
  <si>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</si>
  <si>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</si>
  <si>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</si>
  <si>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</si>
  <si>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</si>
  <si>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</si>
  <si>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ŠKOLA LIKOVNIH UMJETNOSTI</t>
  </si>
  <si>
    <t>FAUSTA VRANČIĆA 17</t>
  </si>
  <si>
    <t>EMIL TRAMONTANA</t>
  </si>
  <si>
    <t>021467177</t>
  </si>
  <si>
    <t>tramontanaemil2@gmail.com</t>
  </si>
  <si>
    <t>MLADEN BILANKOV</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</si>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</sst>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family val="2"/>
      <charset val="238"/>
    </font>
    <font>
      <sz val="7"/>
      <name val="Arial"/>
      <family val="2"/>
      <charset val="238"/>
    </font>
    <font>
      <sz val="10"/>
      <color indexed="8"/>
      <name val="Arial CE"/>
      <charset val="238"/>
    </font>
    <font>
      <sz val="10"/>
      <color indexed="8"/>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22">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xdr:colOff>
      <xdr:row>74</xdr:row>
      <xdr:rowOff>30480</xdr:rowOff>
    </xdr:from>
    <xdr:to>
      <xdr:col>7</xdr:col>
      <xdr:colOff>586740</xdr:colOff>
      <xdr:row>80</xdr:row>
      <xdr:rowOff>106680</xdr:rowOff>
    </xdr:to>
    <xdr:grpSp>
      <xdr:nvGrpSpPr>
        <xdr:cNvPr id="14777" name="Group 32"/>
        <xdr:cNvGrpSpPr>
          <a:grpSpLocks/>
        </xdr:cNvGrpSpPr>
      </xdr:nvGrpSpPr>
      <xdr:grpSpPr bwMode="auto">
        <a:xfrm>
          <a:off x="22860" y="12298680"/>
          <a:ext cx="5890260" cy="1082040"/>
          <a:chOff x="2" y="2944"/>
          <a:chExt cx="647" cy="100"/>
        </a:xfrm>
      </xdr:grpSpPr>
      <xdr:sp macro="" textlink="">
        <xdr:nvSpPr>
          <xdr:cNvPr id="14369" name="Rectangle 33"/>
          <xdr:cNvSpPr>
            <a:spLocks noChangeArrowheads="1"/>
          </xdr:cNvSpPr>
        </xdr:nvSpPr>
        <xdr:spPr bwMode="auto">
          <a:xfrm>
            <a:off x="2" y="2944"/>
            <a:ext cx="293"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5" y="2944"/>
            <a:ext cx="177"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781"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782"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783"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ColWidth="9.109375" defaultRowHeight="13.2"/>
  <cols>
    <col min="1" max="2" width="5.109375" style="144" customWidth="1"/>
    <col min="3" max="6" width="17.5546875" style="144" customWidth="1"/>
    <col min="7" max="9" width="17.5546875" style="145" customWidth="1"/>
    <col min="10" max="10" width="17.5546875" style="143" customWidth="1"/>
    <col min="11" max="11" width="17.5546875" style="146" customWidth="1"/>
    <col min="12" max="12" width="17.5546875" style="143" customWidth="1"/>
    <col min="13" max="16384" width="9.10937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5546848</v>
      </c>
      <c r="D2" s="386">
        <f>PRRAS!E12</f>
        <v>5772970</v>
      </c>
      <c r="E2" s="386"/>
      <c r="F2" s="386"/>
      <c r="G2" s="387">
        <f>(B2/1000)*(C2*1+D2*2)</f>
        <v>17092.788</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18299</v>
      </c>
      <c r="L15" s="143">
        <f>INT(VALUE(RefStr!B6))</f>
        <v>18299</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03172392</v>
      </c>
      <c r="L16" s="143">
        <f>INT(VALUE(RefStr!B8))</f>
        <v>3172392</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ŠKOLA LIKOVNIH UMJETNOSTI</v>
      </c>
      <c r="L17" s="143">
        <f>LEN(Skriveni!K17)</f>
        <v>25</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21000</v>
      </c>
      <c r="L18" s="143">
        <f>INT(VALUE(RefStr!B12))</f>
        <v>21000</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SPLIT</v>
      </c>
      <c r="L19" s="143">
        <f>LEN(Skriveni!K19)</f>
        <v>5</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FAUSTA VRANČIĆA 17</v>
      </c>
      <c r="L20" s="143">
        <f>LEN(Skriveni!K20)</f>
        <v>18</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8532</v>
      </c>
      <c r="L22" s="143">
        <f>INT(VALUE(RefStr!B18))</f>
        <v>8532</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409</v>
      </c>
      <c r="L24" s="143">
        <f>INT(VALUE(RefStr!B22))</f>
        <v>409</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17</v>
      </c>
      <c r="L25" s="143">
        <f>IF(ISERROR(RefStr!N22),0,INT(VALUE(RefStr!N22)))</f>
        <v>17</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42749871786</v>
      </c>
      <c r="L26" s="143">
        <f>INT(VALUE(RefStr!K14))</f>
        <v>42749871786</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EMIL TRAMONTANA</v>
      </c>
      <c r="L27" s="143">
        <f>LEN(RefStr!H25)</f>
        <v>15</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021467177</v>
      </c>
      <c r="L28" s="143">
        <f>LEN(RefStr!H27)</f>
        <v>9</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021467177</v>
      </c>
      <c r="L29" s="143">
        <f>LEN(RefStr!K27)</f>
        <v>9</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tramontanaemil2@gmail.com</v>
      </c>
      <c r="L30" s="143">
        <f>LEN(RefStr!H29)</f>
        <v>25</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
      </c>
      <c r="L31" s="143">
        <f>LEN(RefStr!H31)</f>
        <v>0</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MLADEN BILANKOV</v>
      </c>
      <c r="L32" s="143">
        <f>LEN(RefStr!H33)</f>
        <v>15</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103482989.971</v>
      </c>
      <c r="L33" s="145">
        <f>SUM(G2:G1975)</f>
        <v>103482989.971</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001</v>
      </c>
      <c r="L35" s="143">
        <f>IF(ISERROR(Kont!E2),1,Kont!E2)</f>
        <v>1</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0</v>
      </c>
      <c r="D48" s="376">
        <f>PRRAS!E58</f>
        <v>0</v>
      </c>
      <c r="E48" s="376"/>
      <c r="F48" s="376"/>
      <c r="G48" s="377">
        <f t="shared" si="0"/>
        <v>0</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0</v>
      </c>
      <c r="D57" s="376">
        <f>PRRAS!E67</f>
        <v>0</v>
      </c>
      <c r="E57" s="376"/>
      <c r="F57" s="376"/>
      <c r="G57" s="377">
        <f t="shared" si="0"/>
        <v>0</v>
      </c>
      <c r="H57" s="377">
        <f t="shared" si="1"/>
        <v>0</v>
      </c>
      <c r="I57" s="378">
        <v>0</v>
      </c>
    </row>
    <row r="58" spans="1:9">
      <c r="A58" s="375">
        <v>151</v>
      </c>
      <c r="B58" s="376">
        <f>PRRAS!C68</f>
        <v>57</v>
      </c>
      <c r="C58" s="376">
        <f>PRRAS!D68</f>
        <v>0</v>
      </c>
      <c r="D58" s="376">
        <f>PRRAS!E68</f>
        <v>0</v>
      </c>
      <c r="E58" s="376"/>
      <c r="F58" s="376"/>
      <c r="G58" s="377">
        <f t="shared" si="0"/>
        <v>0</v>
      </c>
      <c r="H58" s="377">
        <f t="shared" si="1"/>
        <v>0</v>
      </c>
      <c r="I58" s="378">
        <v>0</v>
      </c>
    </row>
    <row r="59" spans="1:9">
      <c r="A59" s="375">
        <v>151</v>
      </c>
      <c r="B59" s="376">
        <f>PRRAS!C69</f>
        <v>58</v>
      </c>
      <c r="C59" s="376">
        <f>PRRAS!D69</f>
        <v>0</v>
      </c>
      <c r="D59" s="376">
        <f>PRRAS!E69</f>
        <v>0</v>
      </c>
      <c r="E59" s="376"/>
      <c r="F59" s="376"/>
      <c r="G59" s="377">
        <f t="shared" si="0"/>
        <v>0</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3717</v>
      </c>
      <c r="D68" s="376">
        <f>PRRAS!E78</f>
        <v>4473</v>
      </c>
      <c r="E68" s="376"/>
      <c r="F68" s="376"/>
      <c r="G68" s="377">
        <f t="shared" si="0"/>
        <v>848.42100000000005</v>
      </c>
      <c r="H68" s="377">
        <f t="shared" si="1"/>
        <v>0</v>
      </c>
      <c r="I68" s="378">
        <v>0</v>
      </c>
    </row>
    <row r="69" spans="1:9">
      <c r="A69" s="375">
        <v>151</v>
      </c>
      <c r="B69" s="376">
        <f>PRRAS!C79</f>
        <v>68</v>
      </c>
      <c r="C69" s="376">
        <f>PRRAS!D79</f>
        <v>517</v>
      </c>
      <c r="D69" s="376">
        <f>PRRAS!E79</f>
        <v>73</v>
      </c>
      <c r="E69" s="376"/>
      <c r="F69" s="376"/>
      <c r="G69" s="377">
        <f t="shared" ref="G69:G132" si="2">(B69/1000)*(C69*1+D69*2)</f>
        <v>45.084000000000003</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517</v>
      </c>
      <c r="D71" s="376">
        <f>PRRAS!E81</f>
        <v>73</v>
      </c>
      <c r="E71" s="376"/>
      <c r="F71" s="376"/>
      <c r="G71" s="377">
        <f t="shared" si="2"/>
        <v>46.410000000000004</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3200</v>
      </c>
      <c r="D77" s="376">
        <f>PRRAS!E87</f>
        <v>4400</v>
      </c>
      <c r="E77" s="376"/>
      <c r="F77" s="376"/>
      <c r="G77" s="377">
        <f t="shared" si="2"/>
        <v>912</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3200</v>
      </c>
      <c r="D79" s="376">
        <f>PRRAS!E89</f>
        <v>4400</v>
      </c>
      <c r="E79" s="376"/>
      <c r="F79" s="376"/>
      <c r="G79" s="377">
        <f t="shared" si="2"/>
        <v>936</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67955</v>
      </c>
      <c r="D91" s="376">
        <f>PRRAS!E101</f>
        <v>79583</v>
      </c>
      <c r="E91" s="376"/>
      <c r="F91" s="376"/>
      <c r="G91" s="377">
        <f t="shared" si="2"/>
        <v>20440.89</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67955</v>
      </c>
      <c r="D97" s="376">
        <f>PRRAS!E107</f>
        <v>79583</v>
      </c>
      <c r="E97" s="376"/>
      <c r="F97" s="376"/>
      <c r="G97" s="377">
        <f t="shared" si="2"/>
        <v>21803.616000000002</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67955</v>
      </c>
      <c r="D102" s="376">
        <f>PRRAS!E112</f>
        <v>79583</v>
      </c>
      <c r="E102" s="376"/>
      <c r="F102" s="376"/>
      <c r="G102" s="377">
        <f t="shared" si="2"/>
        <v>22939.221000000001</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0</v>
      </c>
      <c r="D108" s="376">
        <f>PRRAS!E118</f>
        <v>0</v>
      </c>
      <c r="E108" s="376"/>
      <c r="F108" s="376"/>
      <c r="G108" s="377">
        <f t="shared" si="2"/>
        <v>0</v>
      </c>
      <c r="H108" s="377">
        <f t="shared" si="3"/>
        <v>0</v>
      </c>
      <c r="I108" s="378">
        <v>0</v>
      </c>
    </row>
    <row r="109" spans="1:9">
      <c r="A109" s="375">
        <v>151</v>
      </c>
      <c r="B109" s="376">
        <f>PRRAS!C119</f>
        <v>108</v>
      </c>
      <c r="C109" s="376">
        <f>PRRAS!D119</f>
        <v>0</v>
      </c>
      <c r="D109" s="376">
        <f>PRRAS!E119</f>
        <v>0</v>
      </c>
      <c r="E109" s="376"/>
      <c r="F109" s="376"/>
      <c r="G109" s="377">
        <f t="shared" si="2"/>
        <v>0</v>
      </c>
      <c r="H109" s="377">
        <f t="shared" si="3"/>
        <v>0</v>
      </c>
      <c r="I109" s="378">
        <v>0</v>
      </c>
    </row>
    <row r="110" spans="1:9">
      <c r="A110" s="375">
        <v>151</v>
      </c>
      <c r="B110" s="376">
        <f>PRRAS!C120</f>
        <v>109</v>
      </c>
      <c r="C110" s="376">
        <f>PRRAS!D120</f>
        <v>0</v>
      </c>
      <c r="D110" s="376">
        <f>PRRAS!E120</f>
        <v>0</v>
      </c>
      <c r="E110" s="376"/>
      <c r="F110" s="376"/>
      <c r="G110" s="377">
        <f t="shared" si="2"/>
        <v>0</v>
      </c>
      <c r="H110" s="377">
        <f t="shared" si="3"/>
        <v>0</v>
      </c>
      <c r="I110" s="378">
        <v>0</v>
      </c>
    </row>
    <row r="111" spans="1:9">
      <c r="A111" s="375">
        <v>151</v>
      </c>
      <c r="B111" s="376">
        <f>PRRAS!C121</f>
        <v>110</v>
      </c>
      <c r="C111" s="376">
        <f>PRRAS!D121</f>
        <v>0</v>
      </c>
      <c r="D111" s="376">
        <f>PRRAS!E121</f>
        <v>0</v>
      </c>
      <c r="E111" s="376"/>
      <c r="F111" s="376"/>
      <c r="G111" s="377">
        <f t="shared" si="2"/>
        <v>0</v>
      </c>
      <c r="H111" s="377">
        <f t="shared" si="3"/>
        <v>0</v>
      </c>
      <c r="I111" s="378">
        <v>0</v>
      </c>
    </row>
    <row r="112" spans="1:9">
      <c r="A112" s="375">
        <v>151</v>
      </c>
      <c r="B112" s="376">
        <f>PRRAS!C122</f>
        <v>111</v>
      </c>
      <c r="C112" s="376">
        <f>PRRAS!D122</f>
        <v>0</v>
      </c>
      <c r="D112" s="376">
        <f>PRRAS!E122</f>
        <v>0</v>
      </c>
      <c r="E112" s="376"/>
      <c r="F112" s="376"/>
      <c r="G112" s="377">
        <f t="shared" si="2"/>
        <v>0</v>
      </c>
      <c r="H112" s="377">
        <f t="shared" si="3"/>
        <v>0</v>
      </c>
      <c r="I112" s="378">
        <v>0</v>
      </c>
    </row>
    <row r="113" spans="1:9">
      <c r="A113" s="375">
        <v>151</v>
      </c>
      <c r="B113" s="376">
        <f>PRRAS!C123</f>
        <v>112</v>
      </c>
      <c r="C113" s="376">
        <f>PRRAS!D123</f>
        <v>0</v>
      </c>
      <c r="D113" s="376">
        <f>PRRAS!E123</f>
        <v>0</v>
      </c>
      <c r="E113" s="376"/>
      <c r="F113" s="376"/>
      <c r="G113" s="377">
        <f t="shared" si="2"/>
        <v>0</v>
      </c>
      <c r="H113" s="377">
        <f t="shared" si="3"/>
        <v>0</v>
      </c>
      <c r="I113" s="378">
        <v>0</v>
      </c>
    </row>
    <row r="114" spans="1:9">
      <c r="A114" s="375">
        <v>151</v>
      </c>
      <c r="B114" s="376">
        <f>PRRAS!C124</f>
        <v>113</v>
      </c>
      <c r="C114" s="376">
        <f>PRRAS!D124</f>
        <v>0</v>
      </c>
      <c r="D114" s="376">
        <f>PRRAS!E124</f>
        <v>0</v>
      </c>
      <c r="E114" s="376"/>
      <c r="F114" s="376"/>
      <c r="G114" s="377">
        <f t="shared" si="2"/>
        <v>0</v>
      </c>
      <c r="H114" s="377">
        <f t="shared" si="3"/>
        <v>0</v>
      </c>
      <c r="I114" s="378">
        <v>0</v>
      </c>
    </row>
    <row r="115" spans="1:9">
      <c r="A115" s="375">
        <v>151</v>
      </c>
      <c r="B115" s="376">
        <f>PRRAS!C125</f>
        <v>114</v>
      </c>
      <c r="C115" s="376">
        <f>PRRAS!D125</f>
        <v>5475176</v>
      </c>
      <c r="D115" s="376">
        <f>PRRAS!E125</f>
        <v>5688914</v>
      </c>
      <c r="E115" s="376"/>
      <c r="F115" s="376"/>
      <c r="G115" s="377">
        <f t="shared" si="2"/>
        <v>1921242.456</v>
      </c>
      <c r="H115" s="377">
        <f t="shared" si="3"/>
        <v>0</v>
      </c>
      <c r="I115" s="378">
        <v>0</v>
      </c>
    </row>
    <row r="116" spans="1:9">
      <c r="A116" s="375">
        <v>151</v>
      </c>
      <c r="B116" s="376">
        <f>PRRAS!C126</f>
        <v>115</v>
      </c>
      <c r="C116" s="376">
        <f>PRRAS!D126</f>
        <v>5475176</v>
      </c>
      <c r="D116" s="376">
        <f>PRRAS!E126</f>
        <v>5688914</v>
      </c>
      <c r="E116" s="376"/>
      <c r="F116" s="376"/>
      <c r="G116" s="377">
        <f t="shared" si="2"/>
        <v>1938095.4600000002</v>
      </c>
      <c r="H116" s="377">
        <f t="shared" si="3"/>
        <v>0</v>
      </c>
      <c r="I116" s="378">
        <v>0</v>
      </c>
    </row>
    <row r="117" spans="1:9">
      <c r="A117" s="375">
        <v>151</v>
      </c>
      <c r="B117" s="376">
        <f>PRRAS!C127</f>
        <v>116</v>
      </c>
      <c r="C117" s="376">
        <f>PRRAS!D127</f>
        <v>5475176</v>
      </c>
      <c r="D117" s="376">
        <f>PRRAS!E127</f>
        <v>5688914</v>
      </c>
      <c r="E117" s="376"/>
      <c r="F117" s="376"/>
      <c r="G117" s="377">
        <f t="shared" si="2"/>
        <v>1954948.4640000002</v>
      </c>
      <c r="H117" s="377">
        <f t="shared" si="3"/>
        <v>0</v>
      </c>
      <c r="I117" s="378">
        <v>0</v>
      </c>
    </row>
    <row r="118" spans="1:9">
      <c r="A118" s="375">
        <v>151</v>
      </c>
      <c r="B118" s="376">
        <f>PRRAS!C128</f>
        <v>117</v>
      </c>
      <c r="C118" s="376">
        <f>PRRAS!D128</f>
        <v>0</v>
      </c>
      <c r="D118" s="376">
        <f>PRRAS!E128</f>
        <v>0</v>
      </c>
      <c r="E118" s="376"/>
      <c r="F118" s="376"/>
      <c r="G118" s="377">
        <f t="shared" si="2"/>
        <v>0</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5563193</v>
      </c>
      <c r="D133" s="376">
        <f>PRRAS!E143</f>
        <v>5701035</v>
      </c>
      <c r="E133" s="376"/>
      <c r="F133" s="376"/>
      <c r="G133" s="377">
        <f t="shared" ref="G133:G196" si="4">(B133/1000)*(C133*1+D133*2)</f>
        <v>2239414.716</v>
      </c>
      <c r="H133" s="377">
        <f t="shared" ref="H133:H196" si="5">ABS(C133-ROUND(C133,0))+ABS(D133-ROUND(D133,0))</f>
        <v>0</v>
      </c>
      <c r="I133" s="378">
        <v>0</v>
      </c>
    </row>
    <row r="134" spans="1:9">
      <c r="A134" s="375">
        <v>151</v>
      </c>
      <c r="B134" s="376">
        <f>PRRAS!C144</f>
        <v>133</v>
      </c>
      <c r="C134" s="376">
        <f>PRRAS!D144</f>
        <v>4601209</v>
      </c>
      <c r="D134" s="376">
        <f>PRRAS!E144</f>
        <v>4664230</v>
      </c>
      <c r="E134" s="376"/>
      <c r="F134" s="376"/>
      <c r="G134" s="377">
        <f t="shared" si="4"/>
        <v>1852645.9770000002</v>
      </c>
      <c r="H134" s="377">
        <f t="shared" si="5"/>
        <v>0</v>
      </c>
      <c r="I134" s="378">
        <v>0</v>
      </c>
    </row>
    <row r="135" spans="1:9">
      <c r="A135" s="375">
        <v>151</v>
      </c>
      <c r="B135" s="376">
        <f>PRRAS!C145</f>
        <v>134</v>
      </c>
      <c r="C135" s="376">
        <f>PRRAS!D145</f>
        <v>3913797</v>
      </c>
      <c r="D135" s="376">
        <f>PRRAS!E145</f>
        <v>3954062</v>
      </c>
      <c r="E135" s="376"/>
      <c r="F135" s="376"/>
      <c r="G135" s="377">
        <f t="shared" si="4"/>
        <v>1584137.4140000001</v>
      </c>
      <c r="H135" s="377">
        <f t="shared" si="5"/>
        <v>0</v>
      </c>
      <c r="I135" s="378">
        <v>0</v>
      </c>
    </row>
    <row r="136" spans="1:9">
      <c r="A136" s="375">
        <v>151</v>
      </c>
      <c r="B136" s="376">
        <f>PRRAS!C146</f>
        <v>135</v>
      </c>
      <c r="C136" s="376">
        <f>PRRAS!D146</f>
        <v>3899258</v>
      </c>
      <c r="D136" s="376">
        <f>PRRAS!E146</f>
        <v>3938475</v>
      </c>
      <c r="E136" s="376"/>
      <c r="F136" s="376"/>
      <c r="G136" s="377">
        <f t="shared" si="4"/>
        <v>1589788.08</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14539</v>
      </c>
      <c r="D138" s="376">
        <f>PRRAS!E148</f>
        <v>15587</v>
      </c>
      <c r="E138" s="376"/>
      <c r="F138" s="376"/>
      <c r="G138" s="377">
        <f t="shared" si="4"/>
        <v>6262.6810000000005</v>
      </c>
      <c r="H138" s="377">
        <f t="shared" si="5"/>
        <v>0</v>
      </c>
      <c r="I138" s="378">
        <v>0</v>
      </c>
    </row>
    <row r="139" spans="1:9">
      <c r="A139" s="375">
        <v>151</v>
      </c>
      <c r="B139" s="376">
        <f>PRRAS!C149</f>
        <v>138</v>
      </c>
      <c r="C139" s="376">
        <f>PRRAS!D149</f>
        <v>0</v>
      </c>
      <c r="D139" s="376">
        <f>PRRAS!E149</f>
        <v>0</v>
      </c>
      <c r="E139" s="376"/>
      <c r="F139" s="376"/>
      <c r="G139" s="377">
        <f t="shared" si="4"/>
        <v>0</v>
      </c>
      <c r="H139" s="377">
        <f t="shared" si="5"/>
        <v>0</v>
      </c>
      <c r="I139" s="378">
        <v>0</v>
      </c>
    </row>
    <row r="140" spans="1:9">
      <c r="A140" s="375">
        <v>151</v>
      </c>
      <c r="B140" s="376">
        <f>PRRAS!C150</f>
        <v>139</v>
      </c>
      <c r="C140" s="376">
        <f>PRRAS!D150</f>
        <v>91576</v>
      </c>
      <c r="D140" s="376">
        <f>PRRAS!E150</f>
        <v>52073</v>
      </c>
      <c r="E140" s="376"/>
      <c r="F140" s="376"/>
      <c r="G140" s="377">
        <f t="shared" si="4"/>
        <v>27205.358000000004</v>
      </c>
      <c r="H140" s="377">
        <f t="shared" si="5"/>
        <v>0</v>
      </c>
      <c r="I140" s="378">
        <v>0</v>
      </c>
    </row>
    <row r="141" spans="1:9">
      <c r="A141" s="375">
        <v>151</v>
      </c>
      <c r="B141" s="376">
        <f>PRRAS!C151</f>
        <v>140</v>
      </c>
      <c r="C141" s="376">
        <f>PRRAS!D151</f>
        <v>91576</v>
      </c>
      <c r="D141" s="376">
        <f>PRRAS!E151</f>
        <v>52073</v>
      </c>
      <c r="E141" s="376"/>
      <c r="F141" s="376"/>
      <c r="G141" s="377">
        <f t="shared" si="4"/>
        <v>27401.08</v>
      </c>
      <c r="H141" s="377">
        <f t="shared" si="5"/>
        <v>0</v>
      </c>
      <c r="I141" s="378">
        <v>0</v>
      </c>
    </row>
    <row r="142" spans="1:9">
      <c r="A142" s="375">
        <v>151</v>
      </c>
      <c r="B142" s="376">
        <f>PRRAS!C152</f>
        <v>141</v>
      </c>
      <c r="C142" s="376">
        <f>PRRAS!D152</f>
        <v>595836</v>
      </c>
      <c r="D142" s="376">
        <f>PRRAS!E152</f>
        <v>658095</v>
      </c>
      <c r="E142" s="376"/>
      <c r="F142" s="376"/>
      <c r="G142" s="377">
        <f t="shared" si="4"/>
        <v>269595.66599999997</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529197</v>
      </c>
      <c r="D144" s="376">
        <f>PRRAS!E154</f>
        <v>588830</v>
      </c>
      <c r="E144" s="376"/>
      <c r="F144" s="376"/>
      <c r="G144" s="377">
        <f t="shared" si="4"/>
        <v>244080.55099999998</v>
      </c>
      <c r="H144" s="377">
        <f t="shared" si="5"/>
        <v>0</v>
      </c>
      <c r="I144" s="378">
        <v>0</v>
      </c>
    </row>
    <row r="145" spans="1:9">
      <c r="A145" s="375">
        <v>151</v>
      </c>
      <c r="B145" s="376">
        <f>PRRAS!C155</f>
        <v>144</v>
      </c>
      <c r="C145" s="376">
        <f>PRRAS!D155</f>
        <v>66639</v>
      </c>
      <c r="D145" s="376">
        <f>PRRAS!E155</f>
        <v>69265</v>
      </c>
      <c r="E145" s="376"/>
      <c r="F145" s="376"/>
      <c r="G145" s="377">
        <f t="shared" si="4"/>
        <v>29544.335999999999</v>
      </c>
      <c r="H145" s="377">
        <f t="shared" si="5"/>
        <v>0</v>
      </c>
      <c r="I145" s="378">
        <v>0</v>
      </c>
    </row>
    <row r="146" spans="1:9">
      <c r="A146" s="375">
        <v>151</v>
      </c>
      <c r="B146" s="376">
        <f>PRRAS!C156</f>
        <v>145</v>
      </c>
      <c r="C146" s="376">
        <f>PRRAS!D156</f>
        <v>960030</v>
      </c>
      <c r="D146" s="376">
        <f>PRRAS!E156</f>
        <v>1035028</v>
      </c>
      <c r="E146" s="376"/>
      <c r="F146" s="376"/>
      <c r="G146" s="377">
        <f t="shared" si="4"/>
        <v>439362.47</v>
      </c>
      <c r="H146" s="377">
        <f t="shared" si="5"/>
        <v>0</v>
      </c>
      <c r="I146" s="378">
        <v>0</v>
      </c>
    </row>
    <row r="147" spans="1:9">
      <c r="A147" s="375">
        <v>151</v>
      </c>
      <c r="B147" s="376">
        <f>PRRAS!C157</f>
        <v>146</v>
      </c>
      <c r="C147" s="376">
        <f>PRRAS!D157</f>
        <v>190601</v>
      </c>
      <c r="D147" s="376">
        <f>PRRAS!E157</f>
        <v>182631</v>
      </c>
      <c r="E147" s="376"/>
      <c r="F147" s="376"/>
      <c r="G147" s="377">
        <f t="shared" si="4"/>
        <v>81155.997999999992</v>
      </c>
      <c r="H147" s="377">
        <f t="shared" si="5"/>
        <v>0</v>
      </c>
      <c r="I147" s="378">
        <v>0</v>
      </c>
    </row>
    <row r="148" spans="1:9">
      <c r="A148" s="375">
        <v>151</v>
      </c>
      <c r="B148" s="376">
        <f>PRRAS!C158</f>
        <v>147</v>
      </c>
      <c r="C148" s="376">
        <f>PRRAS!D158</f>
        <v>15327</v>
      </c>
      <c r="D148" s="376">
        <f>PRRAS!E158</f>
        <v>38626</v>
      </c>
      <c r="E148" s="376"/>
      <c r="F148" s="376"/>
      <c r="G148" s="377">
        <f t="shared" si="4"/>
        <v>13609.112999999999</v>
      </c>
      <c r="H148" s="377">
        <f t="shared" si="5"/>
        <v>0</v>
      </c>
      <c r="I148" s="378">
        <v>0</v>
      </c>
    </row>
    <row r="149" spans="1:9">
      <c r="A149" s="375">
        <v>151</v>
      </c>
      <c r="B149" s="376">
        <f>PRRAS!C159</f>
        <v>148</v>
      </c>
      <c r="C149" s="376">
        <f>PRRAS!D159</f>
        <v>169634</v>
      </c>
      <c r="D149" s="376">
        <f>PRRAS!E159</f>
        <v>137800</v>
      </c>
      <c r="E149" s="376"/>
      <c r="F149" s="376"/>
      <c r="G149" s="377">
        <f t="shared" si="4"/>
        <v>65894.631999999998</v>
      </c>
      <c r="H149" s="377">
        <f t="shared" si="5"/>
        <v>0</v>
      </c>
      <c r="I149" s="378">
        <v>0</v>
      </c>
    </row>
    <row r="150" spans="1:9">
      <c r="A150" s="375">
        <v>151</v>
      </c>
      <c r="B150" s="376">
        <f>PRRAS!C160</f>
        <v>149</v>
      </c>
      <c r="C150" s="376">
        <f>PRRAS!D160</f>
        <v>5640</v>
      </c>
      <c r="D150" s="376">
        <f>PRRAS!E160</f>
        <v>4519</v>
      </c>
      <c r="E150" s="376"/>
      <c r="F150" s="376"/>
      <c r="G150" s="377">
        <f t="shared" si="4"/>
        <v>2187.0219999999999</v>
      </c>
      <c r="H150" s="377">
        <f t="shared" si="5"/>
        <v>0</v>
      </c>
      <c r="I150" s="378">
        <v>0</v>
      </c>
    </row>
    <row r="151" spans="1:9">
      <c r="A151" s="375">
        <v>151</v>
      </c>
      <c r="B151" s="376">
        <f>PRRAS!C161</f>
        <v>150</v>
      </c>
      <c r="C151" s="376">
        <f>PRRAS!D161</f>
        <v>0</v>
      </c>
      <c r="D151" s="376">
        <f>PRRAS!E161</f>
        <v>1686</v>
      </c>
      <c r="E151" s="376"/>
      <c r="F151" s="376"/>
      <c r="G151" s="377">
        <f t="shared" si="4"/>
        <v>505.79999999999995</v>
      </c>
      <c r="H151" s="377">
        <f t="shared" si="5"/>
        <v>0</v>
      </c>
      <c r="I151" s="378">
        <v>0</v>
      </c>
    </row>
    <row r="152" spans="1:9">
      <c r="A152" s="375">
        <v>151</v>
      </c>
      <c r="B152" s="376">
        <f>PRRAS!C162</f>
        <v>151</v>
      </c>
      <c r="C152" s="376">
        <f>PRRAS!D162</f>
        <v>324655</v>
      </c>
      <c r="D152" s="376">
        <f>PRRAS!E162</f>
        <v>284644</v>
      </c>
      <c r="E152" s="376"/>
      <c r="F152" s="376"/>
      <c r="G152" s="377">
        <f t="shared" si="4"/>
        <v>134985.39299999998</v>
      </c>
      <c r="H152" s="377">
        <f t="shared" si="5"/>
        <v>0</v>
      </c>
      <c r="I152" s="378">
        <v>0</v>
      </c>
    </row>
    <row r="153" spans="1:9">
      <c r="A153" s="375">
        <v>151</v>
      </c>
      <c r="B153" s="376">
        <f>PRRAS!C163</f>
        <v>152</v>
      </c>
      <c r="C153" s="376">
        <f>PRRAS!D163</f>
        <v>77517</v>
      </c>
      <c r="D153" s="376">
        <f>PRRAS!E163</f>
        <v>110844</v>
      </c>
      <c r="E153" s="376"/>
      <c r="F153" s="376"/>
      <c r="G153" s="377">
        <f t="shared" si="4"/>
        <v>45479.159999999996</v>
      </c>
      <c r="H153" s="377">
        <f t="shared" si="5"/>
        <v>0</v>
      </c>
      <c r="I153" s="378">
        <v>0</v>
      </c>
    </row>
    <row r="154" spans="1:9">
      <c r="A154" s="375">
        <v>151</v>
      </c>
      <c r="B154" s="376">
        <f>PRRAS!C164</f>
        <v>153</v>
      </c>
      <c r="C154" s="376">
        <f>PRRAS!D164</f>
        <v>42991</v>
      </c>
      <c r="D154" s="376">
        <f>PRRAS!E164</f>
        <v>6284</v>
      </c>
      <c r="E154" s="376"/>
      <c r="F154" s="376"/>
      <c r="G154" s="377">
        <f t="shared" si="4"/>
        <v>8500.527</v>
      </c>
      <c r="H154" s="377">
        <f t="shared" si="5"/>
        <v>0</v>
      </c>
      <c r="I154" s="378">
        <v>0</v>
      </c>
    </row>
    <row r="155" spans="1:9">
      <c r="A155" s="375">
        <v>151</v>
      </c>
      <c r="B155" s="376">
        <f>PRRAS!C165</f>
        <v>154</v>
      </c>
      <c r="C155" s="376">
        <f>PRRAS!D165</f>
        <v>156430</v>
      </c>
      <c r="D155" s="376">
        <f>PRRAS!E165</f>
        <v>94957</v>
      </c>
      <c r="E155" s="376"/>
      <c r="F155" s="376"/>
      <c r="G155" s="377">
        <f t="shared" si="4"/>
        <v>53336.976000000002</v>
      </c>
      <c r="H155" s="377">
        <f t="shared" si="5"/>
        <v>0</v>
      </c>
      <c r="I155" s="378">
        <v>0</v>
      </c>
    </row>
    <row r="156" spans="1:9">
      <c r="A156" s="375">
        <v>151</v>
      </c>
      <c r="B156" s="376">
        <f>PRRAS!C166</f>
        <v>155</v>
      </c>
      <c r="C156" s="376">
        <f>PRRAS!D166</f>
        <v>25513</v>
      </c>
      <c r="D156" s="376">
        <f>PRRAS!E166</f>
        <v>31844</v>
      </c>
      <c r="E156" s="376"/>
      <c r="F156" s="376"/>
      <c r="G156" s="377">
        <f t="shared" si="4"/>
        <v>13826.155000000001</v>
      </c>
      <c r="H156" s="377">
        <f t="shared" si="5"/>
        <v>0</v>
      </c>
      <c r="I156" s="378">
        <v>0</v>
      </c>
    </row>
    <row r="157" spans="1:9">
      <c r="A157" s="375">
        <v>151</v>
      </c>
      <c r="B157" s="376">
        <f>PRRAS!C167</f>
        <v>156</v>
      </c>
      <c r="C157" s="376">
        <f>PRRAS!D167</f>
        <v>22204</v>
      </c>
      <c r="D157" s="376">
        <f>PRRAS!E167</f>
        <v>40715</v>
      </c>
      <c r="E157" s="376"/>
      <c r="F157" s="376"/>
      <c r="G157" s="377">
        <f t="shared" si="4"/>
        <v>16166.904</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0</v>
      </c>
      <c r="D159" s="376">
        <f>PRRAS!E169</f>
        <v>0</v>
      </c>
      <c r="E159" s="376"/>
      <c r="F159" s="376"/>
      <c r="G159" s="377">
        <f t="shared" si="4"/>
        <v>0</v>
      </c>
      <c r="H159" s="377">
        <f t="shared" si="5"/>
        <v>0</v>
      </c>
      <c r="I159" s="378">
        <v>0</v>
      </c>
    </row>
    <row r="160" spans="1:9">
      <c r="A160" s="375">
        <v>151</v>
      </c>
      <c r="B160" s="376">
        <f>PRRAS!C170</f>
        <v>159</v>
      </c>
      <c r="C160" s="376">
        <f>PRRAS!D170</f>
        <v>417588</v>
      </c>
      <c r="D160" s="376">
        <f>PRRAS!E170</f>
        <v>548176</v>
      </c>
      <c r="E160" s="376"/>
      <c r="F160" s="376"/>
      <c r="G160" s="377">
        <f t="shared" si="4"/>
        <v>240716.46</v>
      </c>
      <c r="H160" s="377">
        <f t="shared" si="5"/>
        <v>0</v>
      </c>
      <c r="I160" s="378">
        <v>0</v>
      </c>
    </row>
    <row r="161" spans="1:9">
      <c r="A161" s="375">
        <v>151</v>
      </c>
      <c r="B161" s="376">
        <f>PRRAS!C171</f>
        <v>160</v>
      </c>
      <c r="C161" s="376">
        <f>PRRAS!D171</f>
        <v>271587</v>
      </c>
      <c r="D161" s="376">
        <f>PRRAS!E171</f>
        <v>383925</v>
      </c>
      <c r="E161" s="376"/>
      <c r="F161" s="376"/>
      <c r="G161" s="377">
        <f t="shared" si="4"/>
        <v>166309.92000000001</v>
      </c>
      <c r="H161" s="377">
        <f t="shared" si="5"/>
        <v>0</v>
      </c>
      <c r="I161" s="378">
        <v>0</v>
      </c>
    </row>
    <row r="162" spans="1:9">
      <c r="A162" s="375">
        <v>151</v>
      </c>
      <c r="B162" s="376">
        <f>PRRAS!C172</f>
        <v>161</v>
      </c>
      <c r="C162" s="376">
        <f>PRRAS!D172</f>
        <v>27571</v>
      </c>
      <c r="D162" s="376">
        <f>PRRAS!E172</f>
        <v>56922</v>
      </c>
      <c r="E162" s="376"/>
      <c r="F162" s="376"/>
      <c r="G162" s="377">
        <f t="shared" si="4"/>
        <v>22767.815000000002</v>
      </c>
      <c r="H162" s="377">
        <f t="shared" si="5"/>
        <v>0</v>
      </c>
      <c r="I162" s="378">
        <v>0</v>
      </c>
    </row>
    <row r="163" spans="1:9">
      <c r="A163" s="375">
        <v>151</v>
      </c>
      <c r="B163" s="376">
        <f>PRRAS!C173</f>
        <v>162</v>
      </c>
      <c r="C163" s="376">
        <f>PRRAS!D173</f>
        <v>2450</v>
      </c>
      <c r="D163" s="376">
        <f>PRRAS!E173</f>
        <v>0</v>
      </c>
      <c r="E163" s="376"/>
      <c r="F163" s="376"/>
      <c r="G163" s="377">
        <f t="shared" si="4"/>
        <v>396.90000000000003</v>
      </c>
      <c r="H163" s="377">
        <f t="shared" si="5"/>
        <v>0</v>
      </c>
      <c r="I163" s="378">
        <v>0</v>
      </c>
    </row>
    <row r="164" spans="1:9">
      <c r="A164" s="375">
        <v>151</v>
      </c>
      <c r="B164" s="376">
        <f>PRRAS!C174</f>
        <v>163</v>
      </c>
      <c r="C164" s="376">
        <f>PRRAS!D174</f>
        <v>33517</v>
      </c>
      <c r="D164" s="376">
        <f>PRRAS!E174</f>
        <v>32421</v>
      </c>
      <c r="E164" s="376"/>
      <c r="F164" s="376"/>
      <c r="G164" s="377">
        <f t="shared" si="4"/>
        <v>16032.517</v>
      </c>
      <c r="H164" s="377">
        <f t="shared" si="5"/>
        <v>0</v>
      </c>
      <c r="I164" s="378">
        <v>0</v>
      </c>
    </row>
    <row r="165" spans="1:9">
      <c r="A165" s="375">
        <v>151</v>
      </c>
      <c r="B165" s="376">
        <f>PRRAS!C175</f>
        <v>164</v>
      </c>
      <c r="C165" s="376">
        <f>PRRAS!D175</f>
        <v>10200</v>
      </c>
      <c r="D165" s="376">
        <f>PRRAS!E175</f>
        <v>10800</v>
      </c>
      <c r="E165" s="376"/>
      <c r="F165" s="376"/>
      <c r="G165" s="377">
        <f t="shared" si="4"/>
        <v>5215.2</v>
      </c>
      <c r="H165" s="377">
        <f t="shared" si="5"/>
        <v>0</v>
      </c>
      <c r="I165" s="378">
        <v>0</v>
      </c>
    </row>
    <row r="166" spans="1:9">
      <c r="A166" s="375">
        <v>151</v>
      </c>
      <c r="B166" s="376">
        <f>PRRAS!C176</f>
        <v>165</v>
      </c>
      <c r="C166" s="376">
        <f>PRRAS!D176</f>
        <v>8000</v>
      </c>
      <c r="D166" s="376">
        <f>PRRAS!E176</f>
        <v>8000</v>
      </c>
      <c r="E166" s="376"/>
      <c r="F166" s="376"/>
      <c r="G166" s="377">
        <f t="shared" si="4"/>
        <v>3960</v>
      </c>
      <c r="H166" s="377">
        <f t="shared" si="5"/>
        <v>0</v>
      </c>
      <c r="I166" s="378">
        <v>0</v>
      </c>
    </row>
    <row r="167" spans="1:9">
      <c r="A167" s="375">
        <v>151</v>
      </c>
      <c r="B167" s="376">
        <f>PRRAS!C177</f>
        <v>166</v>
      </c>
      <c r="C167" s="376">
        <f>PRRAS!D177</f>
        <v>28844</v>
      </c>
      <c r="D167" s="376">
        <f>PRRAS!E177</f>
        <v>19486</v>
      </c>
      <c r="E167" s="376"/>
      <c r="F167" s="376"/>
      <c r="G167" s="377">
        <f t="shared" si="4"/>
        <v>11257.456</v>
      </c>
      <c r="H167" s="377">
        <f t="shared" si="5"/>
        <v>0</v>
      </c>
      <c r="I167" s="378">
        <v>0</v>
      </c>
    </row>
    <row r="168" spans="1:9">
      <c r="A168" s="375">
        <v>151</v>
      </c>
      <c r="B168" s="376">
        <f>PRRAS!C178</f>
        <v>167</v>
      </c>
      <c r="C168" s="376">
        <f>PRRAS!D178</f>
        <v>16857</v>
      </c>
      <c r="D168" s="376">
        <f>PRRAS!E178</f>
        <v>19856</v>
      </c>
      <c r="E168" s="376"/>
      <c r="F168" s="376"/>
      <c r="G168" s="377">
        <f t="shared" si="4"/>
        <v>9447.023000000001</v>
      </c>
      <c r="H168" s="377">
        <f t="shared" si="5"/>
        <v>0</v>
      </c>
      <c r="I168" s="378">
        <v>0</v>
      </c>
    </row>
    <row r="169" spans="1:9">
      <c r="A169" s="375">
        <v>151</v>
      </c>
      <c r="B169" s="376">
        <f>PRRAS!C179</f>
        <v>168</v>
      </c>
      <c r="C169" s="376">
        <f>PRRAS!D179</f>
        <v>18562</v>
      </c>
      <c r="D169" s="376">
        <f>PRRAS!E179</f>
        <v>16766</v>
      </c>
      <c r="E169" s="376"/>
      <c r="F169" s="376"/>
      <c r="G169" s="377">
        <f t="shared" si="4"/>
        <v>8751.7920000000013</v>
      </c>
      <c r="H169" s="377">
        <f t="shared" si="5"/>
        <v>0</v>
      </c>
      <c r="I169" s="378">
        <v>0</v>
      </c>
    </row>
    <row r="170" spans="1:9">
      <c r="A170" s="375">
        <v>151</v>
      </c>
      <c r="B170" s="376">
        <f>PRRAS!C180</f>
        <v>169</v>
      </c>
      <c r="C170" s="376">
        <f>PRRAS!D180</f>
        <v>0</v>
      </c>
      <c r="D170" s="376">
        <f>PRRAS!E180</f>
        <v>0</v>
      </c>
      <c r="E170" s="376"/>
      <c r="F170" s="376"/>
      <c r="G170" s="377">
        <f t="shared" si="4"/>
        <v>0</v>
      </c>
      <c r="H170" s="377">
        <f t="shared" si="5"/>
        <v>0</v>
      </c>
      <c r="I170" s="378">
        <v>0</v>
      </c>
    </row>
    <row r="171" spans="1:9">
      <c r="A171" s="375">
        <v>151</v>
      </c>
      <c r="B171" s="376">
        <f>PRRAS!C181</f>
        <v>170</v>
      </c>
      <c r="C171" s="376">
        <f>PRRAS!D181</f>
        <v>0</v>
      </c>
      <c r="D171" s="376">
        <f>PRRAS!E181</f>
        <v>0</v>
      </c>
      <c r="E171" s="376"/>
      <c r="F171" s="376"/>
      <c r="G171" s="377">
        <f t="shared" si="4"/>
        <v>0</v>
      </c>
      <c r="H171" s="377">
        <f t="shared" si="5"/>
        <v>0</v>
      </c>
      <c r="I171" s="378">
        <v>0</v>
      </c>
    </row>
    <row r="172" spans="1:9">
      <c r="A172" s="375">
        <v>151</v>
      </c>
      <c r="B172" s="376">
        <f>PRRAS!C182</f>
        <v>171</v>
      </c>
      <c r="C172" s="376">
        <f>PRRAS!D182</f>
        <v>27186</v>
      </c>
      <c r="D172" s="376">
        <f>PRRAS!E182</f>
        <v>19577</v>
      </c>
      <c r="E172" s="376"/>
      <c r="F172" s="376"/>
      <c r="G172" s="377">
        <f t="shared" si="4"/>
        <v>11344.140000000001</v>
      </c>
      <c r="H172" s="377">
        <f t="shared" si="5"/>
        <v>0</v>
      </c>
      <c r="I172" s="378">
        <v>0</v>
      </c>
    </row>
    <row r="173" spans="1:9">
      <c r="A173" s="375">
        <v>151</v>
      </c>
      <c r="B173" s="376">
        <f>PRRAS!C183</f>
        <v>172</v>
      </c>
      <c r="C173" s="376">
        <f>PRRAS!D183</f>
        <v>1140</v>
      </c>
      <c r="D173" s="376">
        <f>PRRAS!E183</f>
        <v>840</v>
      </c>
      <c r="E173" s="376"/>
      <c r="F173" s="376"/>
      <c r="G173" s="377">
        <f t="shared" si="4"/>
        <v>485.03999999999996</v>
      </c>
      <c r="H173" s="377">
        <f t="shared" si="5"/>
        <v>0</v>
      </c>
      <c r="I173" s="378">
        <v>0</v>
      </c>
    </row>
    <row r="174" spans="1:9">
      <c r="A174" s="375">
        <v>151</v>
      </c>
      <c r="B174" s="376">
        <f>PRRAS!C184</f>
        <v>173</v>
      </c>
      <c r="C174" s="376">
        <f>PRRAS!D184</f>
        <v>7050</v>
      </c>
      <c r="D174" s="376">
        <f>PRRAS!E184</f>
        <v>6840</v>
      </c>
      <c r="E174" s="376"/>
      <c r="F174" s="376"/>
      <c r="G174" s="377">
        <f t="shared" si="4"/>
        <v>3586.2899999999995</v>
      </c>
      <c r="H174" s="377">
        <f t="shared" si="5"/>
        <v>0</v>
      </c>
      <c r="I174" s="378">
        <v>0</v>
      </c>
    </row>
    <row r="175" spans="1:9">
      <c r="A175" s="375">
        <v>151</v>
      </c>
      <c r="B175" s="376">
        <f>PRRAS!C185</f>
        <v>174</v>
      </c>
      <c r="C175" s="376">
        <f>PRRAS!D185</f>
        <v>3650</v>
      </c>
      <c r="D175" s="376">
        <f>PRRAS!E185</f>
        <v>5446</v>
      </c>
      <c r="E175" s="376"/>
      <c r="F175" s="376"/>
      <c r="G175" s="377">
        <f t="shared" si="4"/>
        <v>2530.308</v>
      </c>
      <c r="H175" s="377">
        <f t="shared" si="5"/>
        <v>0</v>
      </c>
      <c r="I175" s="378">
        <v>0</v>
      </c>
    </row>
    <row r="176" spans="1:9">
      <c r="A176" s="375">
        <v>151</v>
      </c>
      <c r="B176" s="376">
        <f>PRRAS!C186</f>
        <v>175</v>
      </c>
      <c r="C176" s="376">
        <f>PRRAS!D186</f>
        <v>1450</v>
      </c>
      <c r="D176" s="376">
        <f>PRRAS!E186</f>
        <v>300</v>
      </c>
      <c r="E176" s="376"/>
      <c r="F176" s="376"/>
      <c r="G176" s="377">
        <f t="shared" si="4"/>
        <v>358.75</v>
      </c>
      <c r="H176" s="377">
        <f t="shared" si="5"/>
        <v>0</v>
      </c>
      <c r="I176" s="378">
        <v>0</v>
      </c>
    </row>
    <row r="177" spans="1:9">
      <c r="A177" s="375">
        <v>151</v>
      </c>
      <c r="B177" s="376">
        <f>PRRAS!C187</f>
        <v>176</v>
      </c>
      <c r="C177" s="376">
        <f>PRRAS!D187</f>
        <v>0</v>
      </c>
      <c r="D177" s="376">
        <f>PRRAS!E187</f>
        <v>0</v>
      </c>
      <c r="E177" s="376"/>
      <c r="F177" s="376"/>
      <c r="G177" s="377">
        <f t="shared" si="4"/>
        <v>0</v>
      </c>
      <c r="H177" s="377">
        <f t="shared" si="5"/>
        <v>0</v>
      </c>
      <c r="I177" s="378">
        <v>0</v>
      </c>
    </row>
    <row r="178" spans="1:9">
      <c r="A178" s="375">
        <v>151</v>
      </c>
      <c r="B178" s="376">
        <f>PRRAS!C188</f>
        <v>177</v>
      </c>
      <c r="C178" s="376">
        <f>PRRAS!D188</f>
        <v>13896</v>
      </c>
      <c r="D178" s="376">
        <f>PRRAS!E188</f>
        <v>6151</v>
      </c>
      <c r="E178" s="376"/>
      <c r="F178" s="376"/>
      <c r="G178" s="377">
        <f t="shared" si="4"/>
        <v>4637.0459999999994</v>
      </c>
      <c r="H178" s="377">
        <f t="shared" si="5"/>
        <v>0</v>
      </c>
      <c r="I178" s="378">
        <v>0</v>
      </c>
    </row>
    <row r="179" spans="1:9">
      <c r="A179" s="375">
        <v>151</v>
      </c>
      <c r="B179" s="376">
        <f>PRRAS!C189</f>
        <v>178</v>
      </c>
      <c r="C179" s="376">
        <f>PRRAS!D189</f>
        <v>1954</v>
      </c>
      <c r="D179" s="376">
        <f>PRRAS!E189</f>
        <v>1777</v>
      </c>
      <c r="E179" s="376"/>
      <c r="F179" s="376"/>
      <c r="G179" s="377">
        <f t="shared" si="4"/>
        <v>980.42399999999998</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1954</v>
      </c>
      <c r="D193" s="376">
        <f>PRRAS!E203</f>
        <v>1777</v>
      </c>
      <c r="E193" s="376"/>
      <c r="F193" s="376"/>
      <c r="G193" s="377">
        <f t="shared" si="4"/>
        <v>1057.5360000000001</v>
      </c>
      <c r="H193" s="377">
        <f t="shared" si="5"/>
        <v>0</v>
      </c>
      <c r="I193" s="378">
        <v>0</v>
      </c>
    </row>
    <row r="194" spans="1:9">
      <c r="A194" s="375">
        <v>151</v>
      </c>
      <c r="B194" s="376">
        <f>PRRAS!C204</f>
        <v>193</v>
      </c>
      <c r="C194" s="376">
        <f>PRRAS!D204</f>
        <v>1954</v>
      </c>
      <c r="D194" s="376">
        <f>PRRAS!E204</f>
        <v>1777</v>
      </c>
      <c r="E194" s="376"/>
      <c r="F194" s="376"/>
      <c r="G194" s="377">
        <f t="shared" si="4"/>
        <v>1063.0440000000001</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0</v>
      </c>
      <c r="D196" s="376">
        <f>PRRAS!E206</f>
        <v>0</v>
      </c>
      <c r="E196" s="376"/>
      <c r="F196" s="376"/>
      <c r="G196" s="377">
        <f t="shared" si="4"/>
        <v>0</v>
      </c>
      <c r="H196" s="377">
        <f t="shared" si="5"/>
        <v>0</v>
      </c>
      <c r="I196" s="378">
        <v>0</v>
      </c>
    </row>
    <row r="197" spans="1:9">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5563193</v>
      </c>
      <c r="D245" s="376">
        <f>PRRAS!E255</f>
        <v>5701035</v>
      </c>
      <c r="E245" s="376"/>
      <c r="F245" s="376"/>
      <c r="G245" s="377">
        <f t="shared" si="6"/>
        <v>4139524.1719999998</v>
      </c>
      <c r="H245" s="377">
        <f t="shared" si="7"/>
        <v>0</v>
      </c>
      <c r="I245" s="378">
        <v>0</v>
      </c>
    </row>
    <row r="246" spans="1:9">
      <c r="A246" s="375">
        <v>151</v>
      </c>
      <c r="B246" s="376">
        <f>PRRAS!C256</f>
        <v>245</v>
      </c>
      <c r="C246" s="376">
        <f>PRRAS!D256</f>
        <v>0</v>
      </c>
      <c r="D246" s="376">
        <f>PRRAS!E256</f>
        <v>71935</v>
      </c>
      <c r="E246" s="376"/>
      <c r="F246" s="376"/>
      <c r="G246" s="377">
        <f t="shared" si="6"/>
        <v>35248.15</v>
      </c>
      <c r="H246" s="377">
        <f t="shared" si="7"/>
        <v>0</v>
      </c>
      <c r="I246" s="378">
        <v>0</v>
      </c>
    </row>
    <row r="247" spans="1:9">
      <c r="A247" s="375">
        <v>151</v>
      </c>
      <c r="B247" s="376">
        <f>PRRAS!C257</f>
        <v>246</v>
      </c>
      <c r="C247" s="376">
        <f>PRRAS!D257</f>
        <v>16345</v>
      </c>
      <c r="D247" s="376">
        <f>PRRAS!E257</f>
        <v>0</v>
      </c>
      <c r="E247" s="376"/>
      <c r="F247" s="376"/>
      <c r="G247" s="377">
        <f t="shared" si="6"/>
        <v>4020.87</v>
      </c>
      <c r="H247" s="377">
        <f t="shared" si="7"/>
        <v>0</v>
      </c>
      <c r="I247" s="378">
        <v>0</v>
      </c>
    </row>
    <row r="248" spans="1:9">
      <c r="A248" s="375">
        <v>151</v>
      </c>
      <c r="B248" s="376">
        <f>PRRAS!C258</f>
        <v>247</v>
      </c>
      <c r="C248" s="376">
        <f>PRRAS!D258</f>
        <v>77116</v>
      </c>
      <c r="D248" s="376">
        <f>PRRAS!E258</f>
        <v>36784</v>
      </c>
      <c r="E248" s="376"/>
      <c r="F248" s="376"/>
      <c r="G248" s="377">
        <f t="shared" si="6"/>
        <v>37218.947999999997</v>
      </c>
      <c r="H248" s="377">
        <f t="shared" si="7"/>
        <v>0</v>
      </c>
      <c r="I248" s="378">
        <v>0</v>
      </c>
    </row>
    <row r="249" spans="1:9">
      <c r="A249" s="375">
        <v>151</v>
      </c>
      <c r="B249" s="376">
        <f>PRRAS!C259</f>
        <v>248</v>
      </c>
      <c r="C249" s="376">
        <f>PRRAS!D259</f>
        <v>0</v>
      </c>
      <c r="D249" s="376">
        <f>PRRAS!E259</f>
        <v>0</v>
      </c>
      <c r="E249" s="376"/>
      <c r="F249" s="376"/>
      <c r="G249" s="377">
        <f t="shared" si="6"/>
        <v>0</v>
      </c>
      <c r="H249" s="377">
        <f t="shared" si="7"/>
        <v>0</v>
      </c>
      <c r="I249" s="378">
        <v>0</v>
      </c>
    </row>
    <row r="250" spans="1:9">
      <c r="A250" s="375">
        <v>151</v>
      </c>
      <c r="B250" s="376">
        <f>PRRAS!C260</f>
        <v>249</v>
      </c>
      <c r="C250" s="376">
        <f>PRRAS!D260</f>
        <v>0</v>
      </c>
      <c r="D250" s="376">
        <f>PRRAS!E260</f>
        <v>0</v>
      </c>
      <c r="E250" s="376"/>
      <c r="F250" s="376"/>
      <c r="G250" s="377">
        <f t="shared" si="6"/>
        <v>0</v>
      </c>
      <c r="H250" s="377">
        <f t="shared" si="7"/>
        <v>0</v>
      </c>
      <c r="I250" s="378">
        <v>0</v>
      </c>
    </row>
    <row r="251" spans="1:9">
      <c r="A251" s="375">
        <v>151</v>
      </c>
      <c r="B251" s="376">
        <f>PRRAS!C261</f>
        <v>250</v>
      </c>
      <c r="C251" s="376">
        <f>PRRAS!D261</f>
        <v>0</v>
      </c>
      <c r="D251" s="376">
        <f>PRRAS!E261</f>
        <v>0</v>
      </c>
      <c r="E251" s="376"/>
      <c r="F251" s="376"/>
      <c r="G251" s="377">
        <f t="shared" si="6"/>
        <v>0</v>
      </c>
      <c r="H251" s="377">
        <f t="shared" si="7"/>
        <v>0</v>
      </c>
      <c r="I251" s="378">
        <v>0</v>
      </c>
    </row>
    <row r="252" spans="1:9">
      <c r="A252" s="375">
        <v>151</v>
      </c>
      <c r="B252" s="376">
        <f>PRRAS!C263</f>
        <v>251</v>
      </c>
      <c r="C252" s="376">
        <f>PRRAS!D263</f>
        <v>0</v>
      </c>
      <c r="D252" s="376">
        <f>PRRAS!E263</f>
        <v>0</v>
      </c>
      <c r="E252" s="376"/>
      <c r="F252" s="376"/>
      <c r="G252" s="377">
        <f t="shared" si="6"/>
        <v>0</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0</v>
      </c>
      <c r="D265" s="376">
        <f>PRRAS!E276</f>
        <v>0</v>
      </c>
      <c r="E265" s="376"/>
      <c r="F265" s="376"/>
      <c r="G265" s="377">
        <f t="shared" si="8"/>
        <v>0</v>
      </c>
      <c r="H265" s="377">
        <f t="shared" si="9"/>
        <v>0</v>
      </c>
      <c r="I265" s="378">
        <v>0</v>
      </c>
    </row>
    <row r="266" spans="1:9">
      <c r="A266" s="375">
        <v>151</v>
      </c>
      <c r="B266" s="376">
        <f>PRRAS!C277</f>
        <v>265</v>
      </c>
      <c r="C266" s="376">
        <f>PRRAS!D277</f>
        <v>0</v>
      </c>
      <c r="D266" s="376">
        <f>PRRAS!E277</f>
        <v>0</v>
      </c>
      <c r="E266" s="376"/>
      <c r="F266" s="376"/>
      <c r="G266" s="377">
        <f t="shared" si="8"/>
        <v>0</v>
      </c>
      <c r="H266" s="377">
        <f t="shared" si="9"/>
        <v>0</v>
      </c>
      <c r="I266" s="378">
        <v>0</v>
      </c>
    </row>
    <row r="267" spans="1:9">
      <c r="A267" s="375">
        <v>151</v>
      </c>
      <c r="B267" s="376">
        <f>PRRAS!C278</f>
        <v>266</v>
      </c>
      <c r="C267" s="376">
        <f>PRRAS!D278</f>
        <v>0</v>
      </c>
      <c r="D267" s="376">
        <f>PRRAS!E278</f>
        <v>0</v>
      </c>
      <c r="E267" s="376"/>
      <c r="F267" s="376"/>
      <c r="G267" s="377">
        <f t="shared" si="8"/>
        <v>0</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23987</v>
      </c>
      <c r="D304" s="376">
        <f>PRRAS!E315</f>
        <v>14250</v>
      </c>
      <c r="E304" s="376"/>
      <c r="F304" s="376"/>
      <c r="G304" s="377">
        <f t="shared" si="8"/>
        <v>15903.561</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23987</v>
      </c>
      <c r="D319" s="376">
        <f>PRRAS!E330</f>
        <v>14250</v>
      </c>
      <c r="E319" s="376"/>
      <c r="F319" s="376"/>
      <c r="G319" s="377">
        <f t="shared" si="8"/>
        <v>16690.866000000002</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20455</v>
      </c>
      <c r="D325" s="376">
        <f>PRRAS!E336</f>
        <v>10948</v>
      </c>
      <c r="E325" s="376"/>
      <c r="F325" s="376"/>
      <c r="G325" s="377">
        <f t="shared" si="10"/>
        <v>13721.724</v>
      </c>
      <c r="H325" s="377">
        <f t="shared" si="11"/>
        <v>0</v>
      </c>
      <c r="I325" s="378">
        <v>0</v>
      </c>
    </row>
    <row r="326" spans="1:9">
      <c r="A326" s="375">
        <v>151</v>
      </c>
      <c r="B326" s="376">
        <f>PRRAS!C337</f>
        <v>325</v>
      </c>
      <c r="C326" s="376">
        <f>PRRAS!D337</f>
        <v>8000</v>
      </c>
      <c r="D326" s="376">
        <f>PRRAS!E337</f>
        <v>0</v>
      </c>
      <c r="E326" s="376"/>
      <c r="F326" s="376"/>
      <c r="G326" s="377">
        <f t="shared" si="10"/>
        <v>2600</v>
      </c>
      <c r="H326" s="377">
        <f t="shared" si="11"/>
        <v>0</v>
      </c>
      <c r="I326" s="378">
        <v>0</v>
      </c>
    </row>
    <row r="327" spans="1:9">
      <c r="A327" s="375">
        <v>151</v>
      </c>
      <c r="B327" s="376">
        <f>PRRAS!C338</f>
        <v>326</v>
      </c>
      <c r="C327" s="376">
        <f>PRRAS!D338</f>
        <v>0</v>
      </c>
      <c r="D327" s="376">
        <f>PRRAS!E338</f>
        <v>0</v>
      </c>
      <c r="E327" s="376"/>
      <c r="F327" s="376"/>
      <c r="G327" s="377">
        <f t="shared" si="10"/>
        <v>0</v>
      </c>
      <c r="H327" s="377">
        <f t="shared" si="11"/>
        <v>0</v>
      </c>
      <c r="I327" s="378">
        <v>0</v>
      </c>
    </row>
    <row r="328" spans="1:9">
      <c r="A328" s="375">
        <v>151</v>
      </c>
      <c r="B328" s="376">
        <f>PRRAS!C339</f>
        <v>327</v>
      </c>
      <c r="C328" s="376">
        <f>PRRAS!D339</f>
        <v>0</v>
      </c>
      <c r="D328" s="376">
        <f>PRRAS!E339</f>
        <v>0</v>
      </c>
      <c r="E328" s="376"/>
      <c r="F328" s="376"/>
      <c r="G328" s="377">
        <f t="shared" si="10"/>
        <v>0</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12455</v>
      </c>
      <c r="D330" s="376">
        <f>PRRAS!E341</f>
        <v>10948</v>
      </c>
      <c r="E330" s="376"/>
      <c r="F330" s="376"/>
      <c r="G330" s="377">
        <f t="shared" si="10"/>
        <v>11301.479000000001</v>
      </c>
      <c r="H330" s="377">
        <f t="shared" si="11"/>
        <v>0</v>
      </c>
      <c r="I330" s="378">
        <v>0</v>
      </c>
    </row>
    <row r="331" spans="1:9">
      <c r="A331" s="375">
        <v>151</v>
      </c>
      <c r="B331" s="376">
        <f>PRRAS!C342</f>
        <v>330</v>
      </c>
      <c r="C331" s="376">
        <f>PRRAS!D342</f>
        <v>0</v>
      </c>
      <c r="D331" s="376">
        <f>PRRAS!E342</f>
        <v>0</v>
      </c>
      <c r="E331" s="376"/>
      <c r="F331" s="376"/>
      <c r="G331" s="377">
        <f t="shared" si="10"/>
        <v>0</v>
      </c>
      <c r="H331" s="377">
        <f t="shared" si="11"/>
        <v>0</v>
      </c>
      <c r="I331" s="378">
        <v>0</v>
      </c>
    </row>
    <row r="332" spans="1:9">
      <c r="A332" s="375">
        <v>151</v>
      </c>
      <c r="B332" s="376">
        <f>PRRAS!C343</f>
        <v>331</v>
      </c>
      <c r="C332" s="376">
        <f>PRRAS!D343</f>
        <v>0</v>
      </c>
      <c r="D332" s="376">
        <f>PRRAS!E343</f>
        <v>0</v>
      </c>
      <c r="E332" s="376"/>
      <c r="F332" s="376"/>
      <c r="G332" s="377">
        <f t="shared" si="10"/>
        <v>0</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3532</v>
      </c>
      <c r="D338" s="376">
        <f>PRRAS!E349</f>
        <v>3302</v>
      </c>
      <c r="E338" s="376"/>
      <c r="F338" s="376"/>
      <c r="G338" s="377">
        <f t="shared" si="10"/>
        <v>3415.8320000000003</v>
      </c>
      <c r="H338" s="377">
        <f t="shared" si="11"/>
        <v>0</v>
      </c>
      <c r="I338" s="378">
        <v>0</v>
      </c>
    </row>
    <row r="339" spans="1:9">
      <c r="A339" s="375">
        <v>151</v>
      </c>
      <c r="B339" s="376">
        <f>PRRAS!C350</f>
        <v>338</v>
      </c>
      <c r="C339" s="376">
        <f>PRRAS!D350</f>
        <v>3532</v>
      </c>
      <c r="D339" s="376">
        <f>PRRAS!E350</f>
        <v>3302</v>
      </c>
      <c r="E339" s="376"/>
      <c r="F339" s="376"/>
      <c r="G339" s="377">
        <f t="shared" si="10"/>
        <v>3425.9680000000003</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0</v>
      </c>
      <c r="D362" s="376">
        <f>PRRAS!E373</f>
        <v>0</v>
      </c>
      <c r="E362" s="376"/>
      <c r="F362" s="376"/>
      <c r="G362" s="377">
        <f t="shared" si="10"/>
        <v>0</v>
      </c>
      <c r="H362" s="377">
        <f t="shared" si="11"/>
        <v>0</v>
      </c>
      <c r="I362" s="378">
        <v>0</v>
      </c>
    </row>
    <row r="363" spans="1:9">
      <c r="A363" s="375">
        <v>151</v>
      </c>
      <c r="B363" s="376">
        <f>PRRAS!C374</f>
        <v>362</v>
      </c>
      <c r="C363" s="376">
        <f>PRRAS!D374</f>
        <v>0</v>
      </c>
      <c r="D363" s="376">
        <f>PRRAS!E374</f>
        <v>0</v>
      </c>
      <c r="E363" s="376"/>
      <c r="F363" s="376"/>
      <c r="G363" s="377">
        <f t="shared" si="10"/>
        <v>0</v>
      </c>
      <c r="H363" s="377">
        <f t="shared" si="11"/>
        <v>0</v>
      </c>
      <c r="I363" s="378">
        <v>0</v>
      </c>
    </row>
    <row r="364" spans="1:9">
      <c r="A364" s="375">
        <v>151</v>
      </c>
      <c r="B364" s="376">
        <f>PRRAS!C375</f>
        <v>363</v>
      </c>
      <c r="C364" s="376">
        <f>PRRAS!D375</f>
        <v>0</v>
      </c>
      <c r="D364" s="376">
        <f>PRRAS!E375</f>
        <v>0</v>
      </c>
      <c r="E364" s="376"/>
      <c r="F364" s="376"/>
      <c r="G364" s="377">
        <f t="shared" si="10"/>
        <v>0</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23987</v>
      </c>
      <c r="D374" s="376">
        <f>PRRAS!E385</f>
        <v>14250</v>
      </c>
      <c r="E374" s="376"/>
      <c r="F374" s="376"/>
      <c r="G374" s="377">
        <f t="shared" si="10"/>
        <v>19577.651000000002</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5546848</v>
      </c>
      <c r="D378" s="376">
        <f>PRRAS!E389</f>
        <v>5772970</v>
      </c>
      <c r="E378" s="376"/>
      <c r="F378" s="376"/>
      <c r="G378" s="377">
        <f t="shared" si="10"/>
        <v>6443981.0760000004</v>
      </c>
      <c r="H378" s="377">
        <f t="shared" si="11"/>
        <v>0</v>
      </c>
      <c r="I378" s="378">
        <v>0</v>
      </c>
    </row>
    <row r="379" spans="1:9">
      <c r="A379" s="375">
        <v>151</v>
      </c>
      <c r="B379" s="376">
        <f>PRRAS!C390</f>
        <v>378</v>
      </c>
      <c r="C379" s="376">
        <f>PRRAS!D390</f>
        <v>5587180</v>
      </c>
      <c r="D379" s="376">
        <f>PRRAS!E390</f>
        <v>5715285</v>
      </c>
      <c r="E379" s="376"/>
      <c r="F379" s="376"/>
      <c r="G379" s="377">
        <f t="shared" si="10"/>
        <v>6432709.5</v>
      </c>
      <c r="H379" s="377">
        <f t="shared" si="11"/>
        <v>0</v>
      </c>
      <c r="I379" s="378">
        <v>0</v>
      </c>
    </row>
    <row r="380" spans="1:9">
      <c r="A380" s="375">
        <v>151</v>
      </c>
      <c r="B380" s="376">
        <f>PRRAS!C391</f>
        <v>379</v>
      </c>
      <c r="C380" s="376">
        <f>PRRAS!D391</f>
        <v>0</v>
      </c>
      <c r="D380" s="376">
        <f>PRRAS!E391</f>
        <v>57685</v>
      </c>
      <c r="E380" s="376"/>
      <c r="F380" s="376"/>
      <c r="G380" s="377">
        <f t="shared" si="10"/>
        <v>43725.23</v>
      </c>
      <c r="H380" s="377">
        <f t="shared" si="11"/>
        <v>0</v>
      </c>
      <c r="I380" s="378">
        <v>0</v>
      </c>
    </row>
    <row r="381" spans="1:9">
      <c r="A381" s="375">
        <v>151</v>
      </c>
      <c r="B381" s="376">
        <f>PRRAS!C392</f>
        <v>380</v>
      </c>
      <c r="C381" s="376">
        <f>PRRAS!D392</f>
        <v>40332</v>
      </c>
      <c r="D381" s="376">
        <f>PRRAS!E392</f>
        <v>0</v>
      </c>
      <c r="E381" s="376"/>
      <c r="F381" s="376"/>
      <c r="G381" s="377">
        <f t="shared" si="10"/>
        <v>15326.16</v>
      </c>
      <c r="H381" s="377">
        <f t="shared" si="11"/>
        <v>0</v>
      </c>
      <c r="I381" s="378">
        <v>0</v>
      </c>
    </row>
    <row r="382" spans="1:9">
      <c r="A382" s="375">
        <v>151</v>
      </c>
      <c r="B382" s="376">
        <f>PRRAS!C393</f>
        <v>381</v>
      </c>
      <c r="C382" s="376">
        <f>PRRAS!D393</f>
        <v>77116</v>
      </c>
      <c r="D382" s="376">
        <f>PRRAS!E393</f>
        <v>36784</v>
      </c>
      <c r="E382" s="376"/>
      <c r="F382" s="376"/>
      <c r="G382" s="377">
        <f t="shared" si="10"/>
        <v>57410.603999999999</v>
      </c>
      <c r="H382" s="377">
        <f t="shared" si="11"/>
        <v>0</v>
      </c>
      <c r="I382" s="378">
        <v>0</v>
      </c>
    </row>
    <row r="383" spans="1:9">
      <c r="A383" s="375">
        <v>151</v>
      </c>
      <c r="B383" s="376">
        <f>PRRAS!C394</f>
        <v>382</v>
      </c>
      <c r="C383" s="376">
        <f>PRRAS!D394</f>
        <v>0</v>
      </c>
      <c r="D383" s="376">
        <f>PRRAS!E394</f>
        <v>0</v>
      </c>
      <c r="E383" s="376"/>
      <c r="F383" s="376"/>
      <c r="G383" s="377">
        <f t="shared" si="10"/>
        <v>0</v>
      </c>
      <c r="H383" s="377">
        <f t="shared" si="11"/>
        <v>0</v>
      </c>
      <c r="I383" s="378">
        <v>0</v>
      </c>
    </row>
    <row r="384" spans="1:9">
      <c r="A384" s="375">
        <v>151</v>
      </c>
      <c r="B384" s="376">
        <f>PRRAS!C395</f>
        <v>383</v>
      </c>
      <c r="C384" s="376">
        <f>PRRAS!D395</f>
        <v>0</v>
      </c>
      <c r="D384" s="376">
        <f>PRRAS!E395</f>
        <v>0</v>
      </c>
      <c r="E384" s="376"/>
      <c r="F384" s="376"/>
      <c r="G384" s="377">
        <f t="shared" si="10"/>
        <v>0</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5546848</v>
      </c>
      <c r="D599" s="376">
        <f>PRRAS!E611</f>
        <v>5772970</v>
      </c>
      <c r="E599" s="376"/>
      <c r="F599" s="376"/>
      <c r="G599" s="377">
        <f t="shared" si="18"/>
        <v>10221487.223999999</v>
      </c>
      <c r="H599" s="377">
        <f t="shared" si="19"/>
        <v>0</v>
      </c>
      <c r="I599" s="378">
        <v>0</v>
      </c>
    </row>
    <row r="600" spans="1:9">
      <c r="A600" s="375">
        <v>151</v>
      </c>
      <c r="B600" s="376">
        <f>PRRAS!C612</f>
        <v>599</v>
      </c>
      <c r="C600" s="376">
        <f>PRRAS!D612</f>
        <v>5587180</v>
      </c>
      <c r="D600" s="376">
        <f>PRRAS!E612</f>
        <v>5715285</v>
      </c>
      <c r="E600" s="376"/>
      <c r="F600" s="376"/>
      <c r="G600" s="377">
        <f t="shared" si="18"/>
        <v>10193632.25</v>
      </c>
      <c r="H600" s="377">
        <f t="shared" si="19"/>
        <v>0</v>
      </c>
      <c r="I600" s="378">
        <v>0</v>
      </c>
    </row>
    <row r="601" spans="1:9">
      <c r="A601" s="375">
        <v>151</v>
      </c>
      <c r="B601" s="376">
        <f>PRRAS!C613</f>
        <v>600</v>
      </c>
      <c r="C601" s="376">
        <f>PRRAS!D613</f>
        <v>0</v>
      </c>
      <c r="D601" s="376">
        <f>PRRAS!E613</f>
        <v>57685</v>
      </c>
      <c r="E601" s="376"/>
      <c r="F601" s="376"/>
      <c r="G601" s="377">
        <f t="shared" si="18"/>
        <v>69222</v>
      </c>
      <c r="H601" s="377">
        <f t="shared" si="19"/>
        <v>0</v>
      </c>
      <c r="I601" s="378">
        <v>0</v>
      </c>
    </row>
    <row r="602" spans="1:9">
      <c r="A602" s="375">
        <v>151</v>
      </c>
      <c r="B602" s="376">
        <f>PRRAS!C614</f>
        <v>601</v>
      </c>
      <c r="C602" s="376">
        <f>PRRAS!D614</f>
        <v>40332</v>
      </c>
      <c r="D602" s="376">
        <f>PRRAS!E614</f>
        <v>0</v>
      </c>
      <c r="E602" s="376"/>
      <c r="F602" s="376"/>
      <c r="G602" s="377">
        <f t="shared" si="18"/>
        <v>24239.531999999999</v>
      </c>
      <c r="H602" s="377">
        <f t="shared" si="19"/>
        <v>0</v>
      </c>
      <c r="I602" s="378">
        <v>0</v>
      </c>
    </row>
    <row r="603" spans="1:9">
      <c r="A603" s="375">
        <v>151</v>
      </c>
      <c r="B603" s="376">
        <f>PRRAS!C615</f>
        <v>602</v>
      </c>
      <c r="C603" s="376">
        <f>PRRAS!D615</f>
        <v>77116</v>
      </c>
      <c r="D603" s="376">
        <f>PRRAS!E615</f>
        <v>36784</v>
      </c>
      <c r="E603" s="376"/>
      <c r="F603" s="376"/>
      <c r="G603" s="377">
        <f t="shared" si="18"/>
        <v>90711.767999999996</v>
      </c>
      <c r="H603" s="377">
        <f t="shared" si="19"/>
        <v>0</v>
      </c>
      <c r="I603" s="378">
        <v>0</v>
      </c>
    </row>
    <row r="604" spans="1:9">
      <c r="A604" s="375">
        <v>151</v>
      </c>
      <c r="B604" s="376">
        <f>PRRAS!C616</f>
        <v>603</v>
      </c>
      <c r="C604" s="376">
        <f>PRRAS!D616</f>
        <v>0</v>
      </c>
      <c r="D604" s="376">
        <f>PRRAS!E616</f>
        <v>0</v>
      </c>
      <c r="E604" s="376"/>
      <c r="F604" s="376"/>
      <c r="G604" s="377">
        <f t="shared" si="18"/>
        <v>0</v>
      </c>
      <c r="H604" s="377">
        <f t="shared" si="19"/>
        <v>0</v>
      </c>
      <c r="I604" s="378">
        <v>0</v>
      </c>
    </row>
    <row r="605" spans="1:9">
      <c r="A605" s="375">
        <v>151</v>
      </c>
      <c r="B605" s="376">
        <f>PRRAS!C617</f>
        <v>604</v>
      </c>
      <c r="C605" s="376">
        <f>PRRAS!D617</f>
        <v>36784</v>
      </c>
      <c r="D605" s="376">
        <f>PRRAS!E617</f>
        <v>94469</v>
      </c>
      <c r="E605" s="376"/>
      <c r="F605" s="376"/>
      <c r="G605" s="377">
        <f t="shared" si="18"/>
        <v>136336.08799999999</v>
      </c>
      <c r="H605" s="377">
        <f t="shared" si="19"/>
        <v>0</v>
      </c>
      <c r="I605" s="378">
        <v>0</v>
      </c>
    </row>
    <row r="606" spans="1:9">
      <c r="A606" s="375">
        <v>151</v>
      </c>
      <c r="B606" s="376">
        <f>PRRAS!C618</f>
        <v>605</v>
      </c>
      <c r="C606" s="376">
        <f>PRRAS!D618</f>
        <v>0</v>
      </c>
      <c r="D606" s="376">
        <f>PRRAS!E618</f>
        <v>0</v>
      </c>
      <c r="E606" s="376"/>
      <c r="F606" s="376"/>
      <c r="G606" s="377">
        <f t="shared" si="18"/>
        <v>0</v>
      </c>
      <c r="H606" s="377">
        <f t="shared" si="19"/>
        <v>0</v>
      </c>
      <c r="I606" s="378">
        <v>0</v>
      </c>
    </row>
    <row r="607" spans="1:9">
      <c r="A607" s="375">
        <v>151</v>
      </c>
      <c r="B607" s="376">
        <f>PRRAS!C619</f>
        <v>606</v>
      </c>
      <c r="C607" s="376">
        <f>PRRAS!D619</f>
        <v>0</v>
      </c>
      <c r="D607" s="376">
        <f>PRRAS!E619</f>
        <v>0</v>
      </c>
      <c r="E607" s="376"/>
      <c r="F607" s="376"/>
      <c r="G607" s="377">
        <f t="shared" si="18"/>
        <v>0</v>
      </c>
      <c r="H607" s="377">
        <f t="shared" si="19"/>
        <v>0</v>
      </c>
      <c r="I607" s="378">
        <v>0</v>
      </c>
    </row>
    <row r="608" spans="1:9">
      <c r="A608" s="375">
        <v>151</v>
      </c>
      <c r="B608" s="376">
        <f>PRRAS!C621</f>
        <v>607</v>
      </c>
      <c r="C608" s="376">
        <f>PRRAS!D621</f>
        <v>31936</v>
      </c>
      <c r="D608" s="376">
        <f>PRRAS!E621</f>
        <v>22168</v>
      </c>
      <c r="E608" s="376"/>
      <c r="F608" s="376"/>
      <c r="G608" s="377">
        <f t="shared" si="18"/>
        <v>46297.103999999999</v>
      </c>
      <c r="H608" s="377">
        <f t="shared" si="19"/>
        <v>0</v>
      </c>
      <c r="I608" s="378">
        <v>0</v>
      </c>
    </row>
    <row r="609" spans="1:9">
      <c r="A609" s="375">
        <v>151</v>
      </c>
      <c r="B609" s="376">
        <f>PRRAS!C622</f>
        <v>608</v>
      </c>
      <c r="C609" s="376">
        <f>PRRAS!D622</f>
        <v>1292182</v>
      </c>
      <c r="D609" s="376">
        <f>PRRAS!E622</f>
        <v>1481904</v>
      </c>
      <c r="E609" s="376"/>
      <c r="F609" s="376"/>
      <c r="G609" s="377">
        <f t="shared" si="18"/>
        <v>2587641.92</v>
      </c>
      <c r="H609" s="377">
        <f t="shared" si="19"/>
        <v>0</v>
      </c>
      <c r="I609" s="378">
        <v>0</v>
      </c>
    </row>
    <row r="610" spans="1:9">
      <c r="A610" s="375">
        <v>151</v>
      </c>
      <c r="B610" s="376">
        <f>PRRAS!C623</f>
        <v>609</v>
      </c>
      <c r="C610" s="376">
        <f>PRRAS!D623</f>
        <v>1312101</v>
      </c>
      <c r="D610" s="376">
        <f>PRRAS!E623</f>
        <v>1478749</v>
      </c>
      <c r="E610" s="376"/>
      <c r="F610" s="376"/>
      <c r="G610" s="377">
        <f t="shared" si="18"/>
        <v>2600185.7909999997</v>
      </c>
      <c r="H610" s="377">
        <f t="shared" si="19"/>
        <v>0</v>
      </c>
      <c r="I610" s="378">
        <v>0</v>
      </c>
    </row>
    <row r="611" spans="1:9">
      <c r="A611" s="375">
        <v>151</v>
      </c>
      <c r="B611" s="376">
        <f>PRRAS!C624</f>
        <v>610</v>
      </c>
      <c r="C611" s="376">
        <f>PRRAS!D624</f>
        <v>12017</v>
      </c>
      <c r="D611" s="376">
        <f>PRRAS!E624</f>
        <v>25323</v>
      </c>
      <c r="E611" s="376"/>
      <c r="F611" s="376"/>
      <c r="G611" s="377">
        <f t="shared" si="18"/>
        <v>38224.43</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49</v>
      </c>
      <c r="D613" s="376">
        <f>PRRAS!E626</f>
        <v>49</v>
      </c>
      <c r="E613" s="376"/>
      <c r="F613" s="376"/>
      <c r="G613" s="377">
        <f t="shared" si="18"/>
        <v>89.963999999999999</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42</v>
      </c>
      <c r="D615" s="376">
        <f>PRRAS!E628</f>
        <v>42</v>
      </c>
      <c r="E615" s="376"/>
      <c r="F615" s="376"/>
      <c r="G615" s="377">
        <f t="shared" si="18"/>
        <v>77.364000000000004</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0</v>
      </c>
      <c r="D620" s="376">
        <f>PRRAS!E633</f>
        <v>0</v>
      </c>
      <c r="E620" s="376"/>
      <c r="F620" s="376"/>
      <c r="G620" s="377">
        <f t="shared" si="18"/>
        <v>0</v>
      </c>
      <c r="H620" s="377">
        <f t="shared" si="19"/>
        <v>0</v>
      </c>
      <c r="I620" s="378">
        <v>0</v>
      </c>
    </row>
    <row r="621" spans="1:9">
      <c r="A621" s="375">
        <v>151</v>
      </c>
      <c r="B621" s="376">
        <f>PRRAS!C634</f>
        <v>620</v>
      </c>
      <c r="C621" s="376">
        <f>PRRAS!D634</f>
        <v>0</v>
      </c>
      <c r="D621" s="376">
        <f>PRRAS!E634</f>
        <v>0</v>
      </c>
      <c r="E621" s="376"/>
      <c r="F621" s="376"/>
      <c r="G621" s="377">
        <f t="shared" si="18"/>
        <v>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0</v>
      </c>
      <c r="E625" s="376"/>
      <c r="F625" s="376"/>
      <c r="G625" s="377">
        <f t="shared" si="18"/>
        <v>0</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0</v>
      </c>
      <c r="D646" s="376">
        <f>PRRAS!E659</f>
        <v>0</v>
      </c>
      <c r="E646" s="376"/>
      <c r="F646" s="376"/>
      <c r="G646" s="377">
        <f t="shared" si="20"/>
        <v>0</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2648327</v>
      </c>
      <c r="D648" s="376">
        <f>PRRAS!E661</f>
        <v>3008235</v>
      </c>
      <c r="E648" s="376"/>
      <c r="F648" s="376"/>
      <c r="G648" s="377">
        <f t="shared" si="20"/>
        <v>5606123.659</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4601209</v>
      </c>
      <c r="D650" s="376">
        <f>PRRAS!E663</f>
        <v>4664230</v>
      </c>
      <c r="E650" s="376"/>
      <c r="F650" s="376"/>
      <c r="G650" s="377">
        <f t="shared" si="20"/>
        <v>9040355.1809999999</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2817254</v>
      </c>
      <c r="D652" s="376">
        <f>PRRAS!E665</f>
        <v>2853485</v>
      </c>
      <c r="E652" s="376"/>
      <c r="F652" s="376"/>
      <c r="G652" s="377">
        <f t="shared" si="20"/>
        <v>5549269.824</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307414</v>
      </c>
      <c r="D654" s="376">
        <f>PRRAS!E667</f>
        <v>306418</v>
      </c>
      <c r="E654" s="376"/>
      <c r="F654" s="376"/>
      <c r="G654" s="377">
        <f t="shared" si="20"/>
        <v>600923.25</v>
      </c>
      <c r="H654" s="377">
        <f t="shared" si="21"/>
        <v>0</v>
      </c>
      <c r="I654" s="378">
        <v>0</v>
      </c>
    </row>
    <row r="655" spans="1:9">
      <c r="A655" s="375">
        <v>151</v>
      </c>
      <c r="B655" s="376">
        <f>PRRAS!C668</f>
        <v>654</v>
      </c>
      <c r="C655" s="376">
        <f>PRRAS!D668</f>
        <v>33879</v>
      </c>
      <c r="D655" s="376">
        <f>PRRAS!E668</f>
        <v>10472</v>
      </c>
      <c r="E655" s="376"/>
      <c r="F655" s="376"/>
      <c r="G655" s="377">
        <f t="shared" si="20"/>
        <v>35854.241999999998</v>
      </c>
      <c r="H655" s="377">
        <f t="shared" si="21"/>
        <v>0</v>
      </c>
      <c r="I655" s="378">
        <v>0</v>
      </c>
    </row>
    <row r="656" spans="1:9">
      <c r="A656" s="375">
        <v>151</v>
      </c>
      <c r="B656" s="376">
        <f>PRRAS!C669</f>
        <v>655</v>
      </c>
      <c r="C656" s="376">
        <f>PRRAS!D669</f>
        <v>7058</v>
      </c>
      <c r="D656" s="376">
        <f>PRRAS!E669</f>
        <v>14034</v>
      </c>
      <c r="E656" s="376"/>
      <c r="F656" s="376"/>
      <c r="G656" s="377">
        <f t="shared" si="20"/>
        <v>23007.530000000002</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960030</v>
      </c>
      <c r="D658" s="376">
        <f>PRRAS!E671</f>
        <v>1035028</v>
      </c>
      <c r="E658" s="376"/>
      <c r="F658" s="376"/>
      <c r="G658" s="377">
        <f t="shared" si="20"/>
        <v>1990766.5020000001</v>
      </c>
      <c r="H658" s="377">
        <f t="shared" si="21"/>
        <v>0</v>
      </c>
      <c r="I658" s="378">
        <v>0</v>
      </c>
    </row>
    <row r="659" spans="1:9">
      <c r="A659" s="375">
        <v>151</v>
      </c>
      <c r="B659" s="376">
        <f>PRRAS!C672</f>
        <v>658</v>
      </c>
      <c r="C659" s="376">
        <f>PRRAS!D672</f>
        <v>169634</v>
      </c>
      <c r="D659" s="376">
        <f>PRRAS!E672</f>
        <v>137800</v>
      </c>
      <c r="E659" s="376"/>
      <c r="F659" s="376"/>
      <c r="G659" s="377">
        <f t="shared" si="20"/>
        <v>292963.97200000001</v>
      </c>
      <c r="H659" s="377">
        <f t="shared" si="21"/>
        <v>0</v>
      </c>
      <c r="I659" s="378">
        <v>0</v>
      </c>
    </row>
    <row r="660" spans="1:9">
      <c r="A660" s="375">
        <v>151</v>
      </c>
      <c r="B660" s="376">
        <f>PRRAS!C673</f>
        <v>659</v>
      </c>
      <c r="C660" s="376">
        <f>PRRAS!D673</f>
        <v>8000</v>
      </c>
      <c r="D660" s="376">
        <f>PRRAS!E673</f>
        <v>8000</v>
      </c>
      <c r="E660" s="376"/>
      <c r="F660" s="376"/>
      <c r="G660" s="377">
        <f t="shared" si="20"/>
        <v>15816</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28844</v>
      </c>
      <c r="D662" s="376">
        <f>PRRAS!E675</f>
        <v>19486</v>
      </c>
      <c r="E662" s="376"/>
      <c r="F662" s="376"/>
      <c r="G662" s="377">
        <f t="shared" si="20"/>
        <v>44826.376000000004</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1140</v>
      </c>
      <c r="D664" s="376">
        <f>PRRAS!E677</f>
        <v>840</v>
      </c>
      <c r="E664" s="376"/>
      <c r="F664" s="376"/>
      <c r="G664" s="377">
        <f t="shared" si="20"/>
        <v>1869.66</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23987</v>
      </c>
      <c r="D735" s="376">
        <f>PRRAS!E748</f>
        <v>14250</v>
      </c>
      <c r="E735" s="376"/>
      <c r="F735" s="376"/>
      <c r="G735" s="377">
        <f t="shared" si="22"/>
        <v>38525.457999999999</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0</v>
      </c>
      <c r="D737" s="376">
        <f>PRRAS!E750</f>
        <v>0</v>
      </c>
      <c r="E737" s="376"/>
      <c r="F737" s="376"/>
      <c r="G737" s="377">
        <f t="shared" si="22"/>
        <v>0</v>
      </c>
      <c r="H737" s="377">
        <f t="shared" si="23"/>
        <v>0</v>
      </c>
      <c r="I737" s="378">
        <v>0</v>
      </c>
    </row>
    <row r="738" spans="1:9">
      <c r="A738" s="375">
        <v>151</v>
      </c>
      <c r="B738" s="376">
        <f>PRRAS!C751</f>
        <v>737</v>
      </c>
      <c r="C738" s="376">
        <f>PRRAS!D751</f>
        <v>8958449</v>
      </c>
      <c r="D738" s="376">
        <f>PRRAS!E751</f>
        <v>9064043</v>
      </c>
      <c r="E738" s="376"/>
      <c r="F738" s="376"/>
      <c r="G738" s="377">
        <f t="shared" si="22"/>
        <v>19962776.294999998</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94089</v>
      </c>
      <c r="D1437" s="397">
        <f>PVRIO!E12</f>
        <v>52805</v>
      </c>
      <c r="E1437" s="397"/>
      <c r="F1437" s="397"/>
      <c r="G1437" s="387">
        <f>B1437/1000*C1437+B1437/500*D1437</f>
        <v>199.69900000000001</v>
      </c>
      <c r="H1437" s="387">
        <f>ABS(C1437-ROUND(C1437,0))+ABS(D1437-ROUND(D1437,0))</f>
        <v>0</v>
      </c>
      <c r="I1437" s="388">
        <v>0</v>
      </c>
    </row>
    <row r="1438" spans="1:9">
      <c r="A1438" s="375">
        <v>156</v>
      </c>
      <c r="B1438" s="376">
        <f>PVRIO!C13</f>
        <v>2</v>
      </c>
      <c r="C1438" s="383">
        <f>PVRIO!D13</f>
        <v>0</v>
      </c>
      <c r="D1438" s="383">
        <f>PVRIO!E13</f>
        <v>52805</v>
      </c>
      <c r="E1438" s="383"/>
      <c r="F1438" s="383"/>
      <c r="G1438" s="377">
        <f>B1438/1000*C1438+B1438/500*D1438</f>
        <v>211.22</v>
      </c>
      <c r="H1438" s="377">
        <f>ABS(C1438-ROUND(C1438,0))+ABS(D1438-ROUND(D1438,0))</f>
        <v>0</v>
      </c>
      <c r="I1438" s="378">
        <v>0</v>
      </c>
    </row>
    <row r="1439" spans="1:9">
      <c r="A1439" s="375">
        <v>156</v>
      </c>
      <c r="B1439" s="376">
        <f>PVRIO!C14</f>
        <v>3</v>
      </c>
      <c r="C1439" s="383">
        <f>PVRIO!D14</f>
        <v>0</v>
      </c>
      <c r="D1439" s="383">
        <f>PVRIO!E14</f>
        <v>52805</v>
      </c>
      <c r="E1439" s="383"/>
      <c r="F1439" s="383"/>
      <c r="G1439" s="377">
        <f>B1439/1000*C1439+B1439/500*D1439</f>
        <v>316.83</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52805</v>
      </c>
      <c r="E1441" s="383"/>
      <c r="F1441" s="383"/>
      <c r="G1441" s="377">
        <f t="shared" ref="G1441:G1480" si="51">B1441/1000*C1441+B1441/500*D1441</f>
        <v>528.04999999999995</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94089</v>
      </c>
      <c r="D1454" s="383">
        <f>PVRIO!E29</f>
        <v>0</v>
      </c>
      <c r="E1454" s="383"/>
      <c r="F1454" s="383"/>
      <c r="G1454" s="377">
        <f t="shared" si="51"/>
        <v>1693.6019999999999</v>
      </c>
      <c r="H1454" s="377">
        <f t="shared" si="52"/>
        <v>0</v>
      </c>
      <c r="I1454" s="378">
        <v>0</v>
      </c>
    </row>
    <row r="1455" spans="1:9">
      <c r="A1455" s="375">
        <v>156</v>
      </c>
      <c r="B1455" s="376">
        <f>PVRIO!C30</f>
        <v>19</v>
      </c>
      <c r="C1455" s="383">
        <f>PVRIO!D30</f>
        <v>41754</v>
      </c>
      <c r="D1455" s="383">
        <f>PVRIO!E30</f>
        <v>0</v>
      </c>
      <c r="E1455" s="383"/>
      <c r="F1455" s="383"/>
      <c r="G1455" s="377">
        <f t="shared" si="51"/>
        <v>793.32600000000002</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41754</v>
      </c>
      <c r="D1459" s="383">
        <f>PVRIO!E34</f>
        <v>0</v>
      </c>
      <c r="E1459" s="383"/>
      <c r="F1459" s="383"/>
      <c r="G1459" s="377">
        <f t="shared" si="51"/>
        <v>960.34199999999998</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52335</v>
      </c>
      <c r="D1462" s="383">
        <f>PVRIO!E37</f>
        <v>0</v>
      </c>
      <c r="E1462" s="383"/>
      <c r="F1462" s="383"/>
      <c r="G1462" s="377">
        <f t="shared" si="51"/>
        <v>1360.71</v>
      </c>
      <c r="H1462" s="377">
        <f t="shared" si="52"/>
        <v>0</v>
      </c>
      <c r="I1462" s="378">
        <v>0</v>
      </c>
    </row>
    <row r="1463" spans="1:9">
      <c r="A1463" s="375">
        <v>156</v>
      </c>
      <c r="B1463" s="376">
        <f>PVRIO!C38</f>
        <v>27</v>
      </c>
      <c r="C1463" s="383">
        <f>PVRIO!D38</f>
        <v>13306</v>
      </c>
      <c r="D1463" s="383">
        <f>PVRIO!E38</f>
        <v>0</v>
      </c>
      <c r="E1463" s="383"/>
      <c r="F1463" s="383"/>
      <c r="G1463" s="377">
        <f t="shared" si="51"/>
        <v>359.262</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39029</v>
      </c>
      <c r="D1468" s="383">
        <f>PVRIO!E43</f>
        <v>0</v>
      </c>
      <c r="E1468" s="383"/>
      <c r="F1468" s="383"/>
      <c r="G1468" s="377">
        <f t="shared" si="51"/>
        <v>1248.9280000000001</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7085</v>
      </c>
      <c r="E1470" s="383"/>
      <c r="F1470" s="383"/>
      <c r="G1470" s="377">
        <f t="shared" si="51"/>
        <v>481.78000000000003</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7085</v>
      </c>
      <c r="E1476" s="383"/>
      <c r="F1476" s="383"/>
      <c r="G1476" s="377">
        <f t="shared" si="51"/>
        <v>566.80000000000007</v>
      </c>
      <c r="H1476" s="377">
        <f t="shared" si="52"/>
        <v>0</v>
      </c>
      <c r="I1476" s="378">
        <v>0</v>
      </c>
    </row>
    <row r="1477" spans="1:9">
      <c r="A1477" s="375">
        <v>156</v>
      </c>
      <c r="B1477" s="376">
        <f>PVRIO!C52</f>
        <v>41</v>
      </c>
      <c r="C1477" s="383">
        <f>PVRIO!D52</f>
        <v>0</v>
      </c>
      <c r="D1477" s="383">
        <f>PVRIO!E52</f>
        <v>7085</v>
      </c>
      <c r="E1477" s="383"/>
      <c r="F1477" s="383"/>
      <c r="G1477" s="377">
        <f t="shared" si="51"/>
        <v>580.97</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458492</v>
      </c>
      <c r="D1481" s="386">
        <f>Bil!E12</f>
        <v>458022</v>
      </c>
      <c r="E1481" s="386"/>
      <c r="F1481" s="386"/>
      <c r="G1481" s="387">
        <f>B1481/1000*C1481+B1481/500*D1481</f>
        <v>1374.5360000000001</v>
      </c>
      <c r="H1481" s="387">
        <f>ABS(C1481-ROUND(C1481,0))+ABS(D1481-ROUND(D1481,0))</f>
        <v>0</v>
      </c>
      <c r="I1481" s="388"/>
    </row>
    <row r="1482" spans="1:9">
      <c r="A1482" s="375">
        <v>158</v>
      </c>
      <c r="B1482" s="376">
        <f>Bil!C13</f>
        <v>2</v>
      </c>
      <c r="C1482" s="376">
        <f>Bil!D13</f>
        <v>384307</v>
      </c>
      <c r="D1482" s="376">
        <f>Bil!E13</f>
        <v>331502</v>
      </c>
      <c r="E1482" s="376"/>
      <c r="F1482" s="376"/>
      <c r="G1482" s="377">
        <f>B1482/1000*C1482+B1482/500*D1482</f>
        <v>2094.6220000000003</v>
      </c>
      <c r="H1482" s="377">
        <f>ABS(C1482-ROUND(C1482,0))+ABS(D1482-ROUND(D1482,0))</f>
        <v>0</v>
      </c>
      <c r="I1482" s="378"/>
    </row>
    <row r="1483" spans="1:9">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384307</v>
      </c>
      <c r="D1487" s="376">
        <f>Bil!E18</f>
        <v>331502</v>
      </c>
      <c r="E1487" s="376"/>
      <c r="F1487" s="376"/>
      <c r="G1487" s="377">
        <f t="shared" si="53"/>
        <v>7331.1769999999997</v>
      </c>
      <c r="H1487" s="377">
        <f t="shared" si="54"/>
        <v>0</v>
      </c>
      <c r="I1487" s="378"/>
    </row>
    <row r="1488" spans="1:9">
      <c r="A1488" s="375">
        <v>158</v>
      </c>
      <c r="B1488" s="376">
        <f>Bil!C19</f>
        <v>8</v>
      </c>
      <c r="C1488" s="376">
        <f>Bil!D19</f>
        <v>0</v>
      </c>
      <c r="D1488" s="376">
        <f>Bil!E19</f>
        <v>0</v>
      </c>
      <c r="E1488" s="376"/>
      <c r="F1488" s="376"/>
      <c r="G1488" s="377">
        <f t="shared" si="53"/>
        <v>0</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0</v>
      </c>
      <c r="D1490" s="376">
        <f>Bil!E21</f>
        <v>0</v>
      </c>
      <c r="E1490" s="376"/>
      <c r="F1490" s="376"/>
      <c r="G1490" s="377">
        <f t="shared" si="53"/>
        <v>0</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0</v>
      </c>
      <c r="D1492" s="376">
        <f>Bil!E23</f>
        <v>0</v>
      </c>
      <c r="E1492" s="376"/>
      <c r="F1492" s="376"/>
      <c r="G1492" s="377">
        <f t="shared" si="53"/>
        <v>0</v>
      </c>
      <c r="H1492" s="377">
        <f t="shared" si="54"/>
        <v>0</v>
      </c>
      <c r="I1492" s="378"/>
    </row>
    <row r="1493" spans="1:9">
      <c r="A1493" s="375">
        <v>158</v>
      </c>
      <c r="B1493" s="376">
        <f>Bil!C24</f>
        <v>13</v>
      </c>
      <c r="C1493" s="376">
        <f>Bil!D24</f>
        <v>0</v>
      </c>
      <c r="D1493" s="376">
        <f>Bil!E24</f>
        <v>0</v>
      </c>
      <c r="E1493" s="376"/>
      <c r="F1493" s="376"/>
      <c r="G1493" s="377">
        <f t="shared" si="53"/>
        <v>0</v>
      </c>
      <c r="H1493" s="377">
        <f t="shared" si="54"/>
        <v>0</v>
      </c>
      <c r="I1493" s="378"/>
    </row>
    <row r="1494" spans="1:9">
      <c r="A1494" s="375">
        <v>158</v>
      </c>
      <c r="B1494" s="376">
        <f>Bil!C25</f>
        <v>14</v>
      </c>
      <c r="C1494" s="376">
        <f>Bil!D25</f>
        <v>147906</v>
      </c>
      <c r="D1494" s="376">
        <f>Bil!E25</f>
        <v>101614</v>
      </c>
      <c r="E1494" s="376"/>
      <c r="F1494" s="376"/>
      <c r="G1494" s="377">
        <f t="shared" si="53"/>
        <v>4915.8760000000002</v>
      </c>
      <c r="H1494" s="377">
        <f t="shared" si="54"/>
        <v>0</v>
      </c>
      <c r="I1494" s="378"/>
    </row>
    <row r="1495" spans="1:9">
      <c r="A1495" s="375">
        <v>158</v>
      </c>
      <c r="B1495" s="376">
        <f>Bil!C26</f>
        <v>15</v>
      </c>
      <c r="C1495" s="376">
        <f>Bil!D26</f>
        <v>741120</v>
      </c>
      <c r="D1495" s="376">
        <f>Bil!E26</f>
        <v>741120</v>
      </c>
      <c r="E1495" s="376"/>
      <c r="F1495" s="376"/>
      <c r="G1495" s="377">
        <f t="shared" si="53"/>
        <v>33350.399999999994</v>
      </c>
      <c r="H1495" s="377">
        <f t="shared" si="54"/>
        <v>0</v>
      </c>
      <c r="I1495" s="378"/>
    </row>
    <row r="1496" spans="1:9">
      <c r="A1496" s="375">
        <v>158</v>
      </c>
      <c r="B1496" s="376">
        <f>Bil!C27</f>
        <v>16</v>
      </c>
      <c r="C1496" s="376">
        <f>Bil!D27</f>
        <v>64350</v>
      </c>
      <c r="D1496" s="376">
        <f>Bil!E27</f>
        <v>64350</v>
      </c>
      <c r="E1496" s="376"/>
      <c r="F1496" s="376"/>
      <c r="G1496" s="377">
        <f t="shared" si="53"/>
        <v>3088.7999999999997</v>
      </c>
      <c r="H1496" s="377">
        <f t="shared" si="54"/>
        <v>0</v>
      </c>
      <c r="I1496" s="378"/>
    </row>
    <row r="1497" spans="1:9">
      <c r="A1497" s="375">
        <v>158</v>
      </c>
      <c r="B1497" s="376">
        <f>Bil!C28</f>
        <v>17</v>
      </c>
      <c r="C1497" s="376">
        <f>Bil!D28</f>
        <v>82110</v>
      </c>
      <c r="D1497" s="376">
        <f>Bil!E28</f>
        <v>82110</v>
      </c>
      <c r="E1497" s="376"/>
      <c r="F1497" s="376"/>
      <c r="G1497" s="377">
        <f t="shared" si="53"/>
        <v>4187.6100000000006</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410137</v>
      </c>
      <c r="D1499" s="376">
        <f>Bil!E30</f>
        <v>428776</v>
      </c>
      <c r="E1499" s="376"/>
      <c r="F1499" s="376"/>
      <c r="G1499" s="377">
        <f t="shared" si="53"/>
        <v>24086.091</v>
      </c>
      <c r="H1499" s="377">
        <f t="shared" si="54"/>
        <v>0</v>
      </c>
      <c r="I1499" s="378"/>
    </row>
    <row r="1500" spans="1:9">
      <c r="A1500" s="375">
        <v>158</v>
      </c>
      <c r="B1500" s="376">
        <f>Bil!C31</f>
        <v>20</v>
      </c>
      <c r="C1500" s="376">
        <f>Bil!D31</f>
        <v>0</v>
      </c>
      <c r="D1500" s="376">
        <f>Bil!E31</f>
        <v>0</v>
      </c>
      <c r="E1500" s="376"/>
      <c r="F1500" s="376"/>
      <c r="G1500" s="377">
        <f t="shared" si="53"/>
        <v>0</v>
      </c>
      <c r="H1500" s="377">
        <f t="shared" si="54"/>
        <v>0</v>
      </c>
      <c r="I1500" s="378"/>
    </row>
    <row r="1501" spans="1:9">
      <c r="A1501" s="375">
        <v>158</v>
      </c>
      <c r="B1501" s="376">
        <f>Bil!C32</f>
        <v>21</v>
      </c>
      <c r="C1501" s="376">
        <f>Bil!D32</f>
        <v>344092</v>
      </c>
      <c r="D1501" s="376">
        <f>Bil!E32</f>
        <v>352807</v>
      </c>
      <c r="E1501" s="376"/>
      <c r="F1501" s="376"/>
      <c r="G1501" s="377">
        <f t="shared" si="53"/>
        <v>22043.826000000001</v>
      </c>
      <c r="H1501" s="377">
        <f t="shared" si="54"/>
        <v>0</v>
      </c>
      <c r="I1501" s="378"/>
    </row>
    <row r="1502" spans="1:9">
      <c r="A1502" s="375">
        <v>158</v>
      </c>
      <c r="B1502" s="376">
        <f>Bil!C33</f>
        <v>22</v>
      </c>
      <c r="C1502" s="376">
        <f>Bil!D33</f>
        <v>1493903</v>
      </c>
      <c r="D1502" s="376">
        <f>Bil!E33</f>
        <v>1567549</v>
      </c>
      <c r="E1502" s="376"/>
      <c r="F1502" s="376"/>
      <c r="G1502" s="377">
        <f t="shared" si="53"/>
        <v>101838.022</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0</v>
      </c>
      <c r="D1504" s="376">
        <f>Bil!E35</f>
        <v>0</v>
      </c>
      <c r="E1504" s="376"/>
      <c r="F1504" s="376"/>
      <c r="G1504" s="377">
        <f t="shared" si="53"/>
        <v>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0</v>
      </c>
      <c r="D1508" s="376">
        <f>Bil!E39</f>
        <v>0</v>
      </c>
      <c r="E1508" s="376"/>
      <c r="F1508" s="376"/>
      <c r="G1508" s="377">
        <f t="shared" si="53"/>
        <v>0</v>
      </c>
      <c r="H1508" s="377">
        <f t="shared" si="54"/>
        <v>0</v>
      </c>
      <c r="I1508" s="378"/>
    </row>
    <row r="1509" spans="1:9">
      <c r="A1509" s="375">
        <v>158</v>
      </c>
      <c r="B1509" s="376">
        <f>Bil!C40</f>
        <v>29</v>
      </c>
      <c r="C1509" s="376">
        <f>Bil!D40</f>
        <v>230536</v>
      </c>
      <c r="D1509" s="376">
        <f>Bil!E40</f>
        <v>226388</v>
      </c>
      <c r="E1509" s="376"/>
      <c r="F1509" s="376"/>
      <c r="G1509" s="377">
        <f t="shared" si="53"/>
        <v>19816.048000000003</v>
      </c>
      <c r="H1509" s="377">
        <f t="shared" si="54"/>
        <v>0</v>
      </c>
      <c r="I1509" s="378"/>
    </row>
    <row r="1510" spans="1:9">
      <c r="A1510" s="375">
        <v>158</v>
      </c>
      <c r="B1510" s="376">
        <f>Bil!C41</f>
        <v>30</v>
      </c>
      <c r="C1510" s="376">
        <f>Bil!D41</f>
        <v>264479</v>
      </c>
      <c r="D1510" s="376">
        <f>Bil!E41</f>
        <v>233838</v>
      </c>
      <c r="E1510" s="376"/>
      <c r="F1510" s="376"/>
      <c r="G1510" s="377">
        <f t="shared" si="53"/>
        <v>21964.649999999998</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33943</v>
      </c>
      <c r="D1514" s="376">
        <f>Bil!E45</f>
        <v>7450</v>
      </c>
      <c r="E1514" s="376"/>
      <c r="F1514" s="376"/>
      <c r="G1514" s="377">
        <f t="shared" si="53"/>
        <v>1660.6620000000003</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5865</v>
      </c>
      <c r="D1519" s="376">
        <f>Bil!E50</f>
        <v>3500</v>
      </c>
      <c r="E1519" s="376"/>
      <c r="F1519" s="376"/>
      <c r="G1519" s="377">
        <f t="shared" si="53"/>
        <v>501.73500000000001</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11190</v>
      </c>
      <c r="D1521" s="376">
        <f>Bil!E52</f>
        <v>11190</v>
      </c>
      <c r="E1521" s="376"/>
      <c r="F1521" s="376"/>
      <c r="G1521" s="377">
        <f t="shared" si="53"/>
        <v>1376.3700000000001</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5325</v>
      </c>
      <c r="D1524" s="376">
        <f>Bil!E55</f>
        <v>7690</v>
      </c>
      <c r="E1524" s="376"/>
      <c r="F1524" s="376"/>
      <c r="G1524" s="377">
        <f t="shared" si="53"/>
        <v>911.01999999999987</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165929</v>
      </c>
      <c r="D1528" s="376">
        <f>Bil!E59</f>
        <v>207683</v>
      </c>
      <c r="E1528" s="376"/>
      <c r="F1528" s="376"/>
      <c r="G1528" s="377">
        <f t="shared" si="53"/>
        <v>27902.16</v>
      </c>
      <c r="H1528" s="377">
        <f t="shared" si="54"/>
        <v>0</v>
      </c>
      <c r="I1528" s="378"/>
    </row>
    <row r="1529" spans="1:9">
      <c r="A1529" s="375">
        <v>158</v>
      </c>
      <c r="B1529" s="376">
        <f>Bil!C60</f>
        <v>49</v>
      </c>
      <c r="C1529" s="376">
        <f>Bil!D60</f>
        <v>165929</v>
      </c>
      <c r="D1529" s="376">
        <f>Bil!E60</f>
        <v>207683</v>
      </c>
      <c r="E1529" s="376"/>
      <c r="F1529" s="376"/>
      <c r="G1529" s="377">
        <f t="shared" si="53"/>
        <v>28483.455000000002</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74185</v>
      </c>
      <c r="D1541" s="376">
        <f>Bil!E72</f>
        <v>126520</v>
      </c>
      <c r="E1541" s="376"/>
      <c r="F1541" s="376"/>
      <c r="G1541" s="377">
        <f t="shared" si="53"/>
        <v>19960.724999999999</v>
      </c>
      <c r="H1541" s="377">
        <f t="shared" si="54"/>
        <v>0</v>
      </c>
      <c r="I1541" s="378"/>
    </row>
    <row r="1542" spans="1:9">
      <c r="A1542" s="375">
        <v>158</v>
      </c>
      <c r="B1542" s="376">
        <f>Bil!C73</f>
        <v>62</v>
      </c>
      <c r="C1542" s="376">
        <f>Bil!D73</f>
        <v>12017</v>
      </c>
      <c r="D1542" s="376">
        <f>Bil!E73</f>
        <v>25323</v>
      </c>
      <c r="E1542" s="376"/>
      <c r="F1542" s="376"/>
      <c r="G1542" s="377">
        <f t="shared" si="53"/>
        <v>3885.1060000000002</v>
      </c>
      <c r="H1542" s="377">
        <f t="shared" si="54"/>
        <v>0</v>
      </c>
      <c r="I1542" s="378"/>
    </row>
    <row r="1543" spans="1:9">
      <c r="A1543" s="375">
        <v>158</v>
      </c>
      <c r="B1543" s="376">
        <f>Bil!C74</f>
        <v>63</v>
      </c>
      <c r="C1543" s="376">
        <f>Bil!D74</f>
        <v>10768</v>
      </c>
      <c r="D1543" s="376">
        <f>Bil!E74</f>
        <v>23809</v>
      </c>
      <c r="E1543" s="376"/>
      <c r="F1543" s="376"/>
      <c r="G1543" s="377">
        <f t="shared" si="53"/>
        <v>3678.3180000000002</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1249</v>
      </c>
      <c r="D1545" s="376">
        <f>Bil!E76</f>
        <v>1514</v>
      </c>
      <c r="E1545" s="376"/>
      <c r="F1545" s="376"/>
      <c r="G1545" s="377">
        <f t="shared" si="53"/>
        <v>278.005</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62168</v>
      </c>
      <c r="D1547" s="376">
        <f>Bil!E78</f>
        <v>101197</v>
      </c>
      <c r="E1547" s="376"/>
      <c r="F1547" s="376"/>
      <c r="G1547" s="377">
        <f t="shared" si="53"/>
        <v>17725.654000000002</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62168</v>
      </c>
      <c r="D1552" s="376">
        <f>Bil!E83</f>
        <v>101197</v>
      </c>
      <c r="E1552" s="376"/>
      <c r="F1552" s="376"/>
      <c r="G1552" s="377">
        <f t="shared" si="55"/>
        <v>19048.464</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0</v>
      </c>
      <c r="D1617" s="376">
        <f>Bil!E148</f>
        <v>0</v>
      </c>
      <c r="E1617" s="376"/>
      <c r="F1617" s="376"/>
      <c r="G1617" s="377">
        <f t="shared" si="57"/>
        <v>0</v>
      </c>
      <c r="H1617" s="377">
        <f t="shared" si="58"/>
        <v>0</v>
      </c>
      <c r="I1617" s="378"/>
    </row>
    <row r="1618" spans="1:9">
      <c r="A1618" s="375">
        <v>158</v>
      </c>
      <c r="B1618" s="376">
        <f>Bil!C149</f>
        <v>138</v>
      </c>
      <c r="C1618" s="376">
        <f>Bil!D149</f>
        <v>0</v>
      </c>
      <c r="D1618" s="376">
        <f>Bil!E149</f>
        <v>0</v>
      </c>
      <c r="E1618" s="376"/>
      <c r="F1618" s="376"/>
      <c r="G1618" s="377">
        <f t="shared" si="57"/>
        <v>0</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0</v>
      </c>
      <c r="D1622" s="376">
        <f>Bil!E153</f>
        <v>0</v>
      </c>
      <c r="E1622" s="376"/>
      <c r="F1622" s="376"/>
      <c r="G1622" s="377">
        <f t="shared" si="57"/>
        <v>0</v>
      </c>
      <c r="H1622" s="377">
        <f t="shared" si="58"/>
        <v>0</v>
      </c>
      <c r="I1622" s="378"/>
    </row>
    <row r="1623" spans="1:9">
      <c r="A1623" s="375">
        <v>158</v>
      </c>
      <c r="B1623" s="376">
        <f>Bil!C154</f>
        <v>143</v>
      </c>
      <c r="C1623" s="376">
        <f>Bil!D154</f>
        <v>0</v>
      </c>
      <c r="D1623" s="376">
        <f>Bil!E154</f>
        <v>0</v>
      </c>
      <c r="E1623" s="376"/>
      <c r="F1623" s="376"/>
      <c r="G1623" s="377">
        <f t="shared" si="57"/>
        <v>0</v>
      </c>
      <c r="H1623" s="377">
        <f t="shared" si="58"/>
        <v>0</v>
      </c>
      <c r="I1623" s="378"/>
    </row>
    <row r="1624" spans="1:9">
      <c r="A1624" s="375">
        <v>158</v>
      </c>
      <c r="B1624" s="376">
        <f>Bil!C155</f>
        <v>144</v>
      </c>
      <c r="C1624" s="376">
        <f>Bil!D155</f>
        <v>0</v>
      </c>
      <c r="D1624" s="376">
        <f>Bil!E155</f>
        <v>0</v>
      </c>
      <c r="E1624" s="376"/>
      <c r="F1624" s="376"/>
      <c r="G1624" s="377">
        <f t="shared" si="57"/>
        <v>0</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458492</v>
      </c>
      <c r="D1626" s="376">
        <f>Bil!E157</f>
        <v>458022</v>
      </c>
      <c r="E1626" s="376"/>
      <c r="F1626" s="376"/>
      <c r="G1626" s="377">
        <f t="shared" si="57"/>
        <v>200682.25599999999</v>
      </c>
      <c r="H1626" s="377">
        <f t="shared" si="58"/>
        <v>0</v>
      </c>
      <c r="I1626" s="378"/>
    </row>
    <row r="1627" spans="1:9">
      <c r="A1627" s="375">
        <v>158</v>
      </c>
      <c r="B1627" s="376">
        <f>Bil!C158</f>
        <v>147</v>
      </c>
      <c r="C1627" s="376">
        <f>Bil!D158</f>
        <v>7085</v>
      </c>
      <c r="D1627" s="376">
        <f>Bil!E158</f>
        <v>0</v>
      </c>
      <c r="E1627" s="376"/>
      <c r="F1627" s="376"/>
      <c r="G1627" s="377">
        <f t="shared" si="57"/>
        <v>1041.4949999999999</v>
      </c>
      <c r="H1627" s="377">
        <f t="shared" si="58"/>
        <v>0</v>
      </c>
      <c r="I1627" s="378"/>
    </row>
    <row r="1628" spans="1:9">
      <c r="A1628" s="375">
        <v>158</v>
      </c>
      <c r="B1628" s="376">
        <f>Bil!C159</f>
        <v>148</v>
      </c>
      <c r="C1628" s="376">
        <f>Bil!D159</f>
        <v>7085</v>
      </c>
      <c r="D1628" s="376">
        <f>Bil!E159</f>
        <v>0</v>
      </c>
      <c r="E1628" s="376"/>
      <c r="F1628" s="376"/>
      <c r="G1628" s="377">
        <f t="shared" si="57"/>
        <v>1048.58</v>
      </c>
      <c r="H1628" s="377">
        <f t="shared" si="58"/>
        <v>0</v>
      </c>
      <c r="I1628" s="378"/>
    </row>
    <row r="1629" spans="1:9">
      <c r="A1629" s="375">
        <v>158</v>
      </c>
      <c r="B1629" s="376">
        <f>Bil!C160</f>
        <v>149</v>
      </c>
      <c r="C1629" s="376">
        <f>Bil!D160</f>
        <v>0</v>
      </c>
      <c r="D1629" s="376">
        <f>Bil!E160</f>
        <v>0</v>
      </c>
      <c r="E1629" s="376"/>
      <c r="F1629" s="376"/>
      <c r="G1629" s="377">
        <f t="shared" si="57"/>
        <v>0</v>
      </c>
      <c r="H1629" s="377">
        <f t="shared" si="58"/>
        <v>0</v>
      </c>
      <c r="I1629" s="378"/>
    </row>
    <row r="1630" spans="1:9">
      <c r="A1630" s="375">
        <v>158</v>
      </c>
      <c r="B1630" s="376">
        <f>Bil!C161</f>
        <v>150</v>
      </c>
      <c r="C1630" s="376">
        <f>Bil!D161</f>
        <v>7085</v>
      </c>
      <c r="D1630" s="376">
        <f>Bil!E161</f>
        <v>0</v>
      </c>
      <c r="E1630" s="376"/>
      <c r="F1630" s="376"/>
      <c r="G1630" s="377">
        <f t="shared" si="57"/>
        <v>1062.75</v>
      </c>
      <c r="H1630" s="377">
        <f t="shared" si="58"/>
        <v>0</v>
      </c>
      <c r="I1630" s="378"/>
    </row>
    <row r="1631" spans="1:9">
      <c r="A1631" s="375">
        <v>158</v>
      </c>
      <c r="B1631" s="376">
        <f>Bil!C162</f>
        <v>151</v>
      </c>
      <c r="C1631" s="376">
        <f>Bil!D162</f>
        <v>0</v>
      </c>
      <c r="D1631" s="376">
        <f>Bil!E162</f>
        <v>0</v>
      </c>
      <c r="E1631" s="376"/>
      <c r="F1631" s="376"/>
      <c r="G1631" s="377">
        <f t="shared" si="57"/>
        <v>0</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0</v>
      </c>
      <c r="D1636" s="376">
        <f>Bil!E167</f>
        <v>0</v>
      </c>
      <c r="E1636" s="376"/>
      <c r="F1636" s="376"/>
      <c r="G1636" s="377">
        <f t="shared" si="57"/>
        <v>0</v>
      </c>
      <c r="H1636" s="377">
        <f t="shared" si="58"/>
        <v>0</v>
      </c>
      <c r="I1636" s="378"/>
    </row>
    <row r="1637" spans="1:9">
      <c r="A1637" s="375">
        <v>158</v>
      </c>
      <c r="B1637" s="376">
        <f>Bil!C168</f>
        <v>157</v>
      </c>
      <c r="C1637" s="376">
        <f>Bil!D168</f>
        <v>0</v>
      </c>
      <c r="D1637" s="376">
        <f>Bil!E168</f>
        <v>0</v>
      </c>
      <c r="E1637" s="376"/>
      <c r="F1637" s="376"/>
      <c r="G1637" s="377">
        <f t="shared" si="57"/>
        <v>0</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451407</v>
      </c>
      <c r="D1685" s="376">
        <f>Bil!E216</f>
        <v>458022</v>
      </c>
      <c r="E1685" s="376"/>
      <c r="F1685" s="376"/>
      <c r="G1685" s="377">
        <f t="shared" si="59"/>
        <v>280327.45499999996</v>
      </c>
      <c r="H1685" s="377">
        <f t="shared" si="60"/>
        <v>0</v>
      </c>
      <c r="I1685" s="378"/>
    </row>
    <row r="1686" spans="1:9">
      <c r="A1686" s="375">
        <v>158</v>
      </c>
      <c r="B1686" s="376">
        <f>Bil!C217</f>
        <v>206</v>
      </c>
      <c r="C1686" s="376">
        <f>Bil!D217</f>
        <v>451407</v>
      </c>
      <c r="D1686" s="376">
        <f>Bil!E217</f>
        <v>458022</v>
      </c>
      <c r="E1686" s="376"/>
      <c r="F1686" s="376"/>
      <c r="G1686" s="377">
        <f t="shared" si="59"/>
        <v>281694.90599999996</v>
      </c>
      <c r="H1686" s="377">
        <f t="shared" si="60"/>
        <v>0</v>
      </c>
      <c r="I1686" s="378"/>
    </row>
    <row r="1687" spans="1:9">
      <c r="A1687" s="375">
        <v>158</v>
      </c>
      <c r="B1687" s="376">
        <f>Bil!C218</f>
        <v>207</v>
      </c>
      <c r="C1687" s="376">
        <f>Bil!D218</f>
        <v>451407</v>
      </c>
      <c r="D1687" s="376">
        <f>Bil!E218</f>
        <v>458022</v>
      </c>
      <c r="E1687" s="376"/>
      <c r="F1687" s="376"/>
      <c r="G1687" s="377">
        <f t="shared" si="59"/>
        <v>283062.35699999996</v>
      </c>
      <c r="H1687" s="377">
        <f t="shared" si="60"/>
        <v>0</v>
      </c>
      <c r="I1687" s="378"/>
    </row>
    <row r="1688" spans="1:9">
      <c r="A1688" s="375">
        <v>158</v>
      </c>
      <c r="B1688" s="376">
        <f>Bil!C219</f>
        <v>208</v>
      </c>
      <c r="C1688" s="376">
        <f>Bil!D219</f>
        <v>0</v>
      </c>
      <c r="D1688" s="376">
        <f>Bil!E219</f>
        <v>0</v>
      </c>
      <c r="E1688" s="376"/>
      <c r="F1688" s="376"/>
      <c r="G1688" s="377">
        <f t="shared" si="59"/>
        <v>0</v>
      </c>
      <c r="H1688" s="377">
        <f t="shared" si="60"/>
        <v>0</v>
      </c>
      <c r="I1688" s="378"/>
    </row>
    <row r="1689" spans="1:9">
      <c r="A1689" s="375">
        <v>158</v>
      </c>
      <c r="B1689" s="376">
        <f>Bil!C220</f>
        <v>209</v>
      </c>
      <c r="C1689" s="376">
        <f>Bil!D220</f>
        <v>451407</v>
      </c>
      <c r="D1689" s="376">
        <f>Bil!E220</f>
        <v>458022</v>
      </c>
      <c r="E1689" s="376"/>
      <c r="F1689" s="376"/>
      <c r="G1689" s="377">
        <f t="shared" si="59"/>
        <v>285797.25899999996</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0</v>
      </c>
      <c r="D1694" s="376">
        <f>Bil!E225</f>
        <v>0</v>
      </c>
      <c r="E1694" s="376"/>
      <c r="F1694" s="376"/>
      <c r="G1694" s="377">
        <f t="shared" si="59"/>
        <v>0</v>
      </c>
      <c r="H1694" s="377">
        <f t="shared" si="60"/>
        <v>0</v>
      </c>
      <c r="I1694" s="378"/>
    </row>
    <row r="1695" spans="1:9">
      <c r="A1695" s="375">
        <v>158</v>
      </c>
      <c r="B1695" s="376">
        <f>Bil!C226</f>
        <v>215</v>
      </c>
      <c r="C1695" s="376">
        <f>Bil!D226</f>
        <v>0</v>
      </c>
      <c r="D1695" s="376">
        <f>Bil!E226</f>
        <v>0</v>
      </c>
      <c r="E1695" s="376"/>
      <c r="F1695" s="376"/>
      <c r="G1695" s="377">
        <f t="shared" ref="G1695:G1755" si="61">B1695/1000*C1695+B1695/500*D1695</f>
        <v>0</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0</v>
      </c>
      <c r="D1698" s="376">
        <f>Bil!E229</f>
        <v>0</v>
      </c>
      <c r="E1698" s="376"/>
      <c r="F1698" s="376"/>
      <c r="G1698" s="377">
        <f t="shared" si="61"/>
        <v>0</v>
      </c>
      <c r="H1698" s="377">
        <f t="shared" si="62"/>
        <v>0</v>
      </c>
      <c r="I1698" s="378"/>
    </row>
    <row r="1699" spans="1:9">
      <c r="A1699" s="375">
        <v>158</v>
      </c>
      <c r="B1699" s="376">
        <f>Bil!C230</f>
        <v>219</v>
      </c>
      <c r="C1699" s="376">
        <f>Bil!D230</f>
        <v>0</v>
      </c>
      <c r="D1699" s="376">
        <f>Bil!E230</f>
        <v>0</v>
      </c>
      <c r="E1699" s="376"/>
      <c r="F1699" s="376"/>
      <c r="G1699" s="377">
        <f t="shared" si="61"/>
        <v>0</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0</v>
      </c>
      <c r="D1702" s="376">
        <f>Bil!E233</f>
        <v>0</v>
      </c>
      <c r="E1702" s="376"/>
      <c r="F1702" s="376"/>
      <c r="G1702" s="377">
        <f t="shared" si="61"/>
        <v>0</v>
      </c>
      <c r="H1702" s="377">
        <f t="shared" si="62"/>
        <v>0</v>
      </c>
      <c r="I1702" s="378"/>
    </row>
    <row r="1703" spans="1:9">
      <c r="A1703" s="375">
        <v>158</v>
      </c>
      <c r="B1703" s="376">
        <f>Bil!C234</f>
        <v>223</v>
      </c>
      <c r="C1703" s="376">
        <f>Bil!D234</f>
        <v>0</v>
      </c>
      <c r="D1703" s="376">
        <f>Bil!E234</f>
        <v>0</v>
      </c>
      <c r="E1703" s="376"/>
      <c r="F1703" s="376"/>
      <c r="G1703" s="377">
        <f t="shared" si="61"/>
        <v>0</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11539</v>
      </c>
      <c r="D1756" s="397"/>
      <c r="E1756" s="397"/>
      <c r="F1756" s="397"/>
      <c r="G1756" s="387">
        <f>B1756/1000*C1756</f>
        <v>11.539</v>
      </c>
      <c r="H1756" s="387">
        <f>ABS(C1756-ROUND(C1756,0))</f>
        <v>0</v>
      </c>
      <c r="I1756" s="388"/>
    </row>
    <row r="1757" spans="1:9">
      <c r="A1757" s="400">
        <f>A$1756</f>
        <v>159</v>
      </c>
      <c r="B1757" s="383">
        <f>Obv!C13</f>
        <v>2</v>
      </c>
      <c r="C1757" s="383">
        <f>Obv!D13</f>
        <v>1426093</v>
      </c>
      <c r="D1757" s="383"/>
      <c r="E1757" s="383"/>
      <c r="F1757" s="383"/>
      <c r="G1757" s="377">
        <f>B1757/1000*C1757</f>
        <v>2852.1860000000001</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1414381</v>
      </c>
      <c r="D1759" s="383"/>
      <c r="E1759" s="383"/>
      <c r="F1759" s="383"/>
      <c r="G1759" s="377">
        <f>B1759/1000*C1759</f>
        <v>5657.5240000000003</v>
      </c>
      <c r="H1759" s="377">
        <f>ABS(C1759-ROUND(C1759,0))</f>
        <v>0</v>
      </c>
      <c r="I1759" s="378"/>
    </row>
    <row r="1760" spans="1:9">
      <c r="A1760" s="400">
        <f t="shared" ref="A1760:A1823" si="63">A$1756</f>
        <v>159</v>
      </c>
      <c r="B1760" s="383">
        <f>Obv!C16</f>
        <v>5</v>
      </c>
      <c r="C1760" s="383">
        <f>Obv!D16</f>
        <v>1218108</v>
      </c>
      <c r="D1760" s="383"/>
      <c r="E1760" s="383"/>
      <c r="F1760" s="383"/>
      <c r="G1760" s="377">
        <f t="shared" ref="G1760:G1823" si="64">B1760/1000*C1760</f>
        <v>6090.54</v>
      </c>
      <c r="H1760" s="377">
        <f t="shared" ref="H1760:H1823" si="65">ABS(C1760-ROUND(C1760,0))</f>
        <v>0</v>
      </c>
      <c r="I1760" s="378"/>
    </row>
    <row r="1761" spans="1:9">
      <c r="A1761" s="400">
        <f t="shared" si="63"/>
        <v>159</v>
      </c>
      <c r="B1761" s="383">
        <f>Obv!C17</f>
        <v>6</v>
      </c>
      <c r="C1761" s="383">
        <f>Obv!D17</f>
        <v>195569</v>
      </c>
      <c r="D1761" s="383"/>
      <c r="E1761" s="383"/>
      <c r="F1761" s="383"/>
      <c r="G1761" s="377">
        <f t="shared" si="64"/>
        <v>1173.414</v>
      </c>
      <c r="H1761" s="377">
        <f t="shared" si="65"/>
        <v>0</v>
      </c>
      <c r="I1761" s="378"/>
    </row>
    <row r="1762" spans="1:9">
      <c r="A1762" s="400">
        <f t="shared" si="63"/>
        <v>159</v>
      </c>
      <c r="B1762" s="383">
        <f>Obv!C18</f>
        <v>7</v>
      </c>
      <c r="C1762" s="383">
        <f>Obv!D18</f>
        <v>704</v>
      </c>
      <c r="D1762" s="383"/>
      <c r="E1762" s="383"/>
      <c r="F1762" s="383"/>
      <c r="G1762" s="377">
        <f t="shared" si="64"/>
        <v>4.9279999999999999</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0</v>
      </c>
      <c r="D1766" s="383"/>
      <c r="E1766" s="383"/>
      <c r="F1766" s="383"/>
      <c r="G1766" s="377">
        <f t="shared" si="64"/>
        <v>0</v>
      </c>
      <c r="H1766" s="377">
        <f t="shared" si="65"/>
        <v>0</v>
      </c>
      <c r="I1766" s="378"/>
    </row>
    <row r="1767" spans="1:9">
      <c r="A1767" s="400">
        <f t="shared" si="63"/>
        <v>159</v>
      </c>
      <c r="B1767" s="383">
        <f>Obv!C23</f>
        <v>12</v>
      </c>
      <c r="C1767" s="383">
        <f>Obv!D23</f>
        <v>11712</v>
      </c>
      <c r="D1767" s="383"/>
      <c r="E1767" s="383"/>
      <c r="F1767" s="383"/>
      <c r="G1767" s="377">
        <f t="shared" si="64"/>
        <v>140.54400000000001</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1437632</v>
      </c>
      <c r="D1774" s="383"/>
      <c r="E1774" s="383"/>
      <c r="F1774" s="383"/>
      <c r="G1774" s="377">
        <f t="shared" si="64"/>
        <v>27315.007999999998</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1425920</v>
      </c>
      <c r="D1776" s="383"/>
      <c r="E1776" s="383"/>
      <c r="F1776" s="383"/>
      <c r="G1776" s="377">
        <f t="shared" si="64"/>
        <v>29944.320000000003</v>
      </c>
      <c r="H1776" s="377">
        <f t="shared" si="65"/>
        <v>0</v>
      </c>
      <c r="I1776" s="378"/>
    </row>
    <row r="1777" spans="1:9">
      <c r="A1777" s="400">
        <f t="shared" si="63"/>
        <v>159</v>
      </c>
      <c r="B1777" s="383">
        <f>Obv!C33</f>
        <v>22</v>
      </c>
      <c r="C1777" s="383">
        <f>Obv!D33</f>
        <v>1218108</v>
      </c>
      <c r="D1777" s="383"/>
      <c r="E1777" s="383"/>
      <c r="F1777" s="383"/>
      <c r="G1777" s="377">
        <f t="shared" si="64"/>
        <v>26798.376</v>
      </c>
      <c r="H1777" s="377">
        <f t="shared" si="65"/>
        <v>0</v>
      </c>
      <c r="I1777" s="378"/>
    </row>
    <row r="1778" spans="1:9">
      <c r="A1778" s="400">
        <f t="shared" si="63"/>
        <v>159</v>
      </c>
      <c r="B1778" s="383">
        <f>Obv!C34</f>
        <v>23</v>
      </c>
      <c r="C1778" s="383">
        <f>Obv!D34</f>
        <v>207108</v>
      </c>
      <c r="D1778" s="383"/>
      <c r="E1778" s="383"/>
      <c r="F1778" s="383"/>
      <c r="G1778" s="377">
        <f t="shared" si="64"/>
        <v>4763.4839999999995</v>
      </c>
      <c r="H1778" s="377">
        <f t="shared" si="65"/>
        <v>0</v>
      </c>
      <c r="I1778" s="378"/>
    </row>
    <row r="1779" spans="1:9">
      <c r="A1779" s="400">
        <f t="shared" si="63"/>
        <v>159</v>
      </c>
      <c r="B1779" s="383">
        <f>Obv!C35</f>
        <v>24</v>
      </c>
      <c r="C1779" s="383">
        <f>Obv!D35</f>
        <v>704</v>
      </c>
      <c r="D1779" s="383"/>
      <c r="E1779" s="383"/>
      <c r="F1779" s="383"/>
      <c r="G1779" s="377">
        <f t="shared" si="64"/>
        <v>16.896000000000001</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0</v>
      </c>
      <c r="D1783" s="383"/>
      <c r="E1783" s="383"/>
      <c r="F1783" s="383"/>
      <c r="G1783" s="377">
        <f t="shared" si="64"/>
        <v>0</v>
      </c>
      <c r="H1783" s="377">
        <f t="shared" si="65"/>
        <v>0</v>
      </c>
      <c r="I1783" s="378"/>
    </row>
    <row r="1784" spans="1:9">
      <c r="A1784" s="400">
        <f t="shared" si="63"/>
        <v>159</v>
      </c>
      <c r="B1784" s="383">
        <f>Obv!C40</f>
        <v>29</v>
      </c>
      <c r="C1784" s="383">
        <f>Obv!D40</f>
        <v>11712</v>
      </c>
      <c r="D1784" s="383"/>
      <c r="E1784" s="383"/>
      <c r="F1784" s="383"/>
      <c r="G1784" s="377">
        <f t="shared" si="64"/>
        <v>339.64800000000002</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0</v>
      </c>
      <c r="D1791" s="383"/>
      <c r="E1791" s="383"/>
      <c r="F1791" s="383"/>
      <c r="G1791" s="377">
        <f t="shared" si="64"/>
        <v>0</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0</v>
      </c>
      <c r="D1845" s="383"/>
      <c r="E1845" s="383"/>
      <c r="F1845" s="383"/>
      <c r="G1845" s="377">
        <f t="shared" si="69"/>
        <v>0</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0</v>
      </c>
      <c r="D1847" s="383"/>
      <c r="E1847" s="383"/>
      <c r="F1847" s="383"/>
      <c r="G1847" s="377">
        <f t="shared" si="69"/>
        <v>0</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topLeftCell="A55" workbookViewId="0">
      <selection sqref="A1:C1"/>
    </sheetView>
  </sheetViews>
  <sheetFormatPr defaultColWidth="0" defaultRowHeight="13.2" zeroHeight="1"/>
  <cols>
    <col min="1" max="1" width="7.6640625" style="4" customWidth="1"/>
    <col min="2" max="2" width="70.6640625" style="4" customWidth="1"/>
    <col min="3" max="3" width="4.33203125" style="4" customWidth="1"/>
    <col min="4" max="4" width="15.6640625" style="4" customWidth="1"/>
    <col min="5" max="5" width="15.6640625" style="2" customWidth="1"/>
    <col min="6" max="6" width="7.6640625" style="2" customWidth="1"/>
    <col min="7" max="7" width="0.88671875" style="2" customWidth="1"/>
    <col min="8" max="16384" width="0" style="2" hidden="1"/>
  </cols>
  <sheetData>
    <row r="1" spans="1:6" s="1" customFormat="1" ht="20.100000000000001" customHeight="1" thickBot="1">
      <c r="A1" s="574" t="s">
        <v>4302</v>
      </c>
      <c r="B1" s="575"/>
      <c r="C1" s="575"/>
      <c r="D1" s="590" t="s">
        <v>347</v>
      </c>
      <c r="E1" s="590"/>
      <c r="F1" s="590"/>
    </row>
    <row r="2" spans="1:6" s="4" customFormat="1" ht="39.9" customHeight="1" thickBot="1">
      <c r="A2" s="567" t="s">
        <v>2015</v>
      </c>
      <c r="B2" s="567"/>
      <c r="C2" s="567"/>
      <c r="D2" s="568"/>
      <c r="E2" s="565" t="s">
        <v>471</v>
      </c>
      <c r="F2" s="566"/>
    </row>
    <row r="3" spans="1:6" s="4" customFormat="1" ht="30" customHeight="1">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s="4" customFormat="1" ht="15" customHeight="1">
      <c r="A5" s="62"/>
      <c r="B5" s="528" t="str">
        <f>RefStr!B12 &amp; " " &amp; RefStr!C12 &amp; ", " &amp; RefStr!B14</f>
        <v>21000 SPLIT, FAUSTA VRANČIĆA 17</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8532 Tehničko i strukovno srednje obrazovanje</v>
      </c>
      <c r="C7" s="531"/>
      <c r="D7" s="531"/>
      <c r="E7" s="531"/>
      <c r="F7" s="531"/>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91" t="s">
        <v>4421</v>
      </c>
      <c r="B40" s="592"/>
      <c r="C40" s="592"/>
      <c r="D40" s="592"/>
      <c r="E40" s="592"/>
      <c r="F40" s="593"/>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87" t="s">
        <v>261</v>
      </c>
      <c r="B103" s="588"/>
      <c r="C103" s="588"/>
      <c r="D103" s="589"/>
    </row>
    <row r="104" spans="1:6" ht="30.6">
      <c r="A104" s="19" t="s">
        <v>4216</v>
      </c>
      <c r="B104" s="20" t="s">
        <v>2021</v>
      </c>
      <c r="C104" s="21" t="s">
        <v>3480</v>
      </c>
      <c r="D104" s="309" t="s">
        <v>447</v>
      </c>
      <c r="E104" s="321"/>
    </row>
    <row r="105" spans="1:6" ht="12" customHeight="1">
      <c r="A105" s="108">
        <v>1</v>
      </c>
      <c r="B105" s="110">
        <v>2</v>
      </c>
      <c r="C105" s="110">
        <v>3</v>
      </c>
      <c r="D105" s="310">
        <v>4</v>
      </c>
      <c r="E105" s="321"/>
    </row>
    <row r="106" spans="1:6" ht="24.9"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 customHeight="1">
      <c r="A140" s="168">
        <v>26771</v>
      </c>
      <c r="B140" s="169" t="s">
        <v>4293</v>
      </c>
      <c r="C140" s="346">
        <v>125</v>
      </c>
      <c r="D140" s="402"/>
      <c r="E140" s="321"/>
    </row>
    <row r="141" spans="1:5" ht="24.9" customHeight="1">
      <c r="A141" s="320">
        <v>26772</v>
      </c>
      <c r="B141" s="292" t="s">
        <v>4294</v>
      </c>
      <c r="C141" s="347">
        <v>126</v>
      </c>
      <c r="D141" s="403"/>
      <c r="E141" s="321"/>
    </row>
    <row r="142" spans="1:5" ht="5.0999999999999996" customHeight="1"/>
  </sheetData>
  <sheetProtection password="C79A" sheet="1" objects="1" scenarios="1"/>
  <mergeCells count="11">
    <mergeCell ref="A3:D3"/>
    <mergeCell ref="A103:D103"/>
    <mergeCell ref="B4:F4"/>
    <mergeCell ref="B5:F5"/>
    <mergeCell ref="B6:F6"/>
    <mergeCell ref="B7:F7"/>
    <mergeCell ref="A1:C1"/>
    <mergeCell ref="D1:F1"/>
    <mergeCell ref="A40:F40"/>
    <mergeCell ref="A2:D2"/>
    <mergeCell ref="E2:F2"/>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workbookViewId="0">
      <selection activeCell="C238" sqref="C238"/>
    </sheetView>
  </sheetViews>
  <sheetFormatPr defaultColWidth="0" defaultRowHeight="13.2" zeroHeight="1"/>
  <cols>
    <col min="1" max="1" width="4.44140625" style="55" customWidth="1"/>
    <col min="2" max="2" width="17.109375" style="50" customWidth="1"/>
    <col min="3" max="3" width="85.6640625" style="51" customWidth="1"/>
    <col min="4" max="4" width="0.88671875" style="57" customWidth="1"/>
    <col min="5" max="6" width="10.6640625" style="54" hidden="1" customWidth="1"/>
    <col min="7" max="11" width="9.109375" style="54" hidden="1" customWidth="1"/>
    <col min="12" max="16384" width="9.109375" style="6" hidden="1"/>
  </cols>
  <sheetData>
    <row r="1" spans="1:21" ht="15" customHeight="1">
      <c r="A1" s="594" t="s">
        <v>4302</v>
      </c>
      <c r="B1" s="594"/>
      <c r="C1" s="594"/>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 customHeight="1">
      <c r="A2" s="56" t="s">
        <v>3556</v>
      </c>
      <c r="B2" s="52" t="s">
        <v>3482</v>
      </c>
      <c r="C2" s="52" t="s">
        <v>3483</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18299</v>
      </c>
      <c r="Q2" s="121">
        <f>RefStr!B20</f>
        <v>0</v>
      </c>
      <c r="U2" s="133">
        <v>19</v>
      </c>
    </row>
    <row r="3" spans="1:21" ht="20.100000000000001" customHeight="1">
      <c r="A3" s="598" t="s">
        <v>2977</v>
      </c>
      <c r="B3" s="599"/>
      <c r="C3" s="460"/>
      <c r="E3" s="116">
        <f>SUM(E4:E15)</f>
        <v>1</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1.400000000000006">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91.8">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Nije zadovoljena</v>
      </c>
      <c r="C13" s="406" t="s">
        <v>323</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4259</v>
      </c>
      <c r="O13" s="128" t="s">
        <v>4260</v>
      </c>
      <c r="U13" s="133">
        <v>1222</v>
      </c>
    </row>
    <row r="14" spans="1:21" ht="81.599999999999994">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c r="A16" s="600" t="s">
        <v>1731</v>
      </c>
      <c r="B16" s="601"/>
      <c r="C16" s="602"/>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603" t="s">
        <v>1730</v>
      </c>
      <c r="B22" s="604"/>
      <c r="C22" s="605"/>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600" t="s">
        <v>2978</v>
      </c>
      <c r="B26" s="601"/>
      <c r="C26" s="602"/>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5688914</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603" t="s">
        <v>2979</v>
      </c>
      <c r="B174" s="604"/>
      <c r="C174" s="605"/>
      <c r="E174" s="116">
        <f>SUM(E175:E236)</f>
        <v>2</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Nije zadovoljena</v>
      </c>
      <c r="C180" s="409" t="s">
        <v>3278</v>
      </c>
      <c r="D180" s="57">
        <v>-151</v>
      </c>
      <c r="E180" s="116">
        <f t="shared" si="20"/>
        <v>1</v>
      </c>
      <c r="F180" s="54">
        <f>IF(AND(PRRAS!D112&gt;0,SUM(PRRAS!D659:'PRRAS'!D660)=0),1,0)</f>
        <v>1</v>
      </c>
      <c r="G180" s="54">
        <f>IF(AND(PRRAS!E112&gt;0,SUM(PRRAS!E659:'PRRAS'!E660)=0),1,0)</f>
        <v>1</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c r="A185" s="83">
        <f t="shared" si="21"/>
        <v>178</v>
      </c>
      <c r="B185" s="157" t="str">
        <f t="shared" si="19"/>
        <v>Nije zadovoljena</v>
      </c>
      <c r="C185" s="409" t="s">
        <v>3280</v>
      </c>
      <c r="D185" s="57">
        <v>-151</v>
      </c>
      <c r="E185" s="116">
        <f t="shared" si="20"/>
        <v>1</v>
      </c>
      <c r="F185" s="54">
        <f>IF(AND(PRRAS!D184&gt;0,PRRAS!D678=0),1,0)</f>
        <v>1</v>
      </c>
      <c r="G185" s="54">
        <f>IF(AND(PRRAS!E184&gt;0,PRRAS!E678=0),1,0)</f>
        <v>1</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600" t="s">
        <v>2980</v>
      </c>
      <c r="B237" s="601"/>
      <c r="C237" s="602"/>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595" t="s">
        <v>2981</v>
      </c>
      <c r="B261" s="596"/>
      <c r="C261" s="597"/>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595" t="s">
        <v>2982</v>
      </c>
      <c r="B265" s="596"/>
      <c r="C265" s="597"/>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600" t="s">
        <v>2449</v>
      </c>
      <c r="B270" s="601"/>
      <c r="C270" s="602"/>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603" t="s">
        <v>3122</v>
      </c>
      <c r="B298" s="604"/>
      <c r="C298" s="605"/>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595" t="s">
        <v>2450</v>
      </c>
      <c r="B300" s="596"/>
      <c r="C300" s="597"/>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603" t="s">
        <v>2451</v>
      </c>
      <c r="B315" s="604"/>
      <c r="C315" s="605"/>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600" t="s">
        <v>3697</v>
      </c>
      <c r="B319" s="601"/>
      <c r="C319" s="602"/>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8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3.2" zeroHeight="1"/>
  <cols>
    <col min="1" max="1" width="8.6640625" style="68" customWidth="1"/>
    <col min="2" max="2" width="25.6640625" style="68" customWidth="1"/>
    <col min="3" max="3" width="3.6640625" style="68" customWidth="1"/>
    <col min="4" max="4" width="8.6640625" style="68" customWidth="1"/>
    <col min="5" max="5" width="25.6640625" style="68" customWidth="1"/>
    <col min="6" max="6" width="3.6640625" style="68" customWidth="1"/>
    <col min="7" max="7" width="8.6640625" style="68" customWidth="1"/>
    <col min="8" max="8" width="25.6640625" style="68" customWidth="1"/>
    <col min="9" max="9" width="0.88671875" style="68" customWidth="1"/>
    <col min="10" max="16384" width="9.109375" style="68" hidden="1"/>
  </cols>
  <sheetData>
    <row r="1" spans="1:8" ht="20.100000000000001" customHeight="1">
      <c r="A1" s="628" t="s">
        <v>346</v>
      </c>
      <c r="B1" s="628"/>
      <c r="C1" s="628"/>
      <c r="D1" s="628"/>
      <c r="E1" s="628"/>
      <c r="F1" s="628"/>
      <c r="G1" s="628"/>
      <c r="H1" s="628"/>
    </row>
    <row r="2" spans="1:8" ht="45" customHeight="1">
      <c r="A2" s="608" t="s">
        <v>2182</v>
      </c>
      <c r="B2" s="609"/>
      <c r="C2" s="609"/>
      <c r="D2" s="609"/>
      <c r="E2" s="609"/>
      <c r="F2" s="609"/>
      <c r="G2" s="609"/>
      <c r="H2" s="610"/>
    </row>
    <row r="3" spans="1:8" ht="20.25" customHeight="1">
      <c r="A3" s="613" t="s">
        <v>3361</v>
      </c>
      <c r="B3" s="614"/>
      <c r="C3" s="615"/>
      <c r="D3" s="616" t="s">
        <v>3874</v>
      </c>
      <c r="E3" s="617"/>
      <c r="F3" s="618"/>
      <c r="G3" s="619" t="s">
        <v>3875</v>
      </c>
      <c r="H3" s="620"/>
    </row>
    <row r="4" spans="1:8" s="69" customFormat="1" ht="38.25" customHeight="1">
      <c r="A4" s="611" t="s">
        <v>550</v>
      </c>
      <c r="B4" s="611"/>
      <c r="C4" s="611"/>
      <c r="D4" s="611"/>
      <c r="E4" s="611"/>
      <c r="F4" s="611"/>
      <c r="G4" s="611"/>
      <c r="H4" s="612"/>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29" t="s">
        <v>3876</v>
      </c>
      <c r="B193" s="630"/>
      <c r="C193" s="631" t="s">
        <v>3880</v>
      </c>
      <c r="D193" s="632"/>
      <c r="E193" s="633"/>
      <c r="F193" s="631" t="s">
        <v>3877</v>
      </c>
      <c r="G193" s="632"/>
      <c r="H193" s="633"/>
    </row>
    <row r="194" spans="1:8" ht="15" customHeight="1">
      <c r="A194" s="118" t="s">
        <v>2385</v>
      </c>
      <c r="B194" s="606" t="s">
        <v>3626</v>
      </c>
      <c r="C194" s="607"/>
      <c r="D194" s="607"/>
      <c r="E194" s="607"/>
      <c r="F194" s="607"/>
      <c r="G194" s="607"/>
      <c r="H194" s="607"/>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29" t="s">
        <v>3879</v>
      </c>
      <c r="B247" s="630"/>
      <c r="C247" s="631" t="s">
        <v>3880</v>
      </c>
      <c r="D247" s="632"/>
      <c r="E247" s="633"/>
      <c r="F247" s="631" t="s">
        <v>3877</v>
      </c>
      <c r="G247" s="632"/>
      <c r="H247" s="633"/>
    </row>
    <row r="248" spans="1:8" ht="15" customHeight="1">
      <c r="A248" s="119" t="s">
        <v>1503</v>
      </c>
      <c r="B248" s="623" t="s">
        <v>3878</v>
      </c>
      <c r="C248" s="624"/>
      <c r="D248" s="624"/>
      <c r="E248" s="624"/>
      <c r="F248" s="624"/>
      <c r="G248" s="624"/>
      <c r="H248" s="625"/>
    </row>
    <row r="249" spans="1:8" ht="15" customHeight="1">
      <c r="A249" s="140">
        <v>111</v>
      </c>
      <c r="B249" s="626" t="s">
        <v>32</v>
      </c>
      <c r="C249" s="626"/>
      <c r="D249" s="626"/>
      <c r="E249" s="626"/>
      <c r="F249" s="626"/>
      <c r="G249" s="626"/>
      <c r="H249" s="627"/>
    </row>
    <row r="250" spans="1:8" ht="15" customHeight="1">
      <c r="A250" s="141">
        <v>112</v>
      </c>
      <c r="B250" s="621" t="s">
        <v>33</v>
      </c>
      <c r="C250" s="621"/>
      <c r="D250" s="621"/>
      <c r="E250" s="621"/>
      <c r="F250" s="621"/>
      <c r="G250" s="621"/>
      <c r="H250" s="622"/>
    </row>
    <row r="251" spans="1:8" ht="15" customHeight="1">
      <c r="A251" s="141">
        <v>113</v>
      </c>
      <c r="B251" s="621" t="s">
        <v>34</v>
      </c>
      <c r="C251" s="621"/>
      <c r="D251" s="621"/>
      <c r="E251" s="621"/>
      <c r="F251" s="621"/>
      <c r="G251" s="621"/>
      <c r="H251" s="622"/>
    </row>
    <row r="252" spans="1:8" ht="15" customHeight="1">
      <c r="A252" s="141">
        <v>114</v>
      </c>
      <c r="B252" s="621" t="s">
        <v>35</v>
      </c>
      <c r="C252" s="621"/>
      <c r="D252" s="621"/>
      <c r="E252" s="621"/>
      <c r="F252" s="621"/>
      <c r="G252" s="621"/>
      <c r="H252" s="622"/>
    </row>
    <row r="253" spans="1:8" ht="15" customHeight="1">
      <c r="A253" s="141">
        <v>115</v>
      </c>
      <c r="B253" s="621" t="s">
        <v>36</v>
      </c>
      <c r="C253" s="621"/>
      <c r="D253" s="621"/>
      <c r="E253" s="621"/>
      <c r="F253" s="621"/>
      <c r="G253" s="621"/>
      <c r="H253" s="622"/>
    </row>
    <row r="254" spans="1:8" ht="15" customHeight="1">
      <c r="A254" s="141">
        <v>116</v>
      </c>
      <c r="B254" s="621" t="s">
        <v>37</v>
      </c>
      <c r="C254" s="621"/>
      <c r="D254" s="621"/>
      <c r="E254" s="621"/>
      <c r="F254" s="621"/>
      <c r="G254" s="621"/>
      <c r="H254" s="622"/>
    </row>
    <row r="255" spans="1:8" ht="15" customHeight="1">
      <c r="A255" s="141">
        <v>119</v>
      </c>
      <c r="B255" s="621" t="s">
        <v>38</v>
      </c>
      <c r="C255" s="621"/>
      <c r="D255" s="621"/>
      <c r="E255" s="621"/>
      <c r="F255" s="621"/>
      <c r="G255" s="621"/>
      <c r="H255" s="622"/>
    </row>
    <row r="256" spans="1:8" ht="15" customHeight="1">
      <c r="A256" s="141">
        <v>121</v>
      </c>
      <c r="B256" s="621" t="s">
        <v>2669</v>
      </c>
      <c r="C256" s="621"/>
      <c r="D256" s="621"/>
      <c r="E256" s="621"/>
      <c r="F256" s="621"/>
      <c r="G256" s="621"/>
      <c r="H256" s="622"/>
    </row>
    <row r="257" spans="1:8" ht="15" customHeight="1">
      <c r="A257" s="141">
        <v>122</v>
      </c>
      <c r="B257" s="621" t="s">
        <v>2670</v>
      </c>
      <c r="C257" s="621"/>
      <c r="D257" s="621"/>
      <c r="E257" s="621"/>
      <c r="F257" s="621"/>
      <c r="G257" s="621"/>
      <c r="H257" s="622"/>
    </row>
    <row r="258" spans="1:8" ht="15" customHeight="1">
      <c r="A258" s="141">
        <v>123</v>
      </c>
      <c r="B258" s="621" t="s">
        <v>2671</v>
      </c>
      <c r="C258" s="621"/>
      <c r="D258" s="621"/>
      <c r="E258" s="621"/>
      <c r="F258" s="621"/>
      <c r="G258" s="621"/>
      <c r="H258" s="622"/>
    </row>
    <row r="259" spans="1:8" ht="15" customHeight="1">
      <c r="A259" s="141">
        <v>124</v>
      </c>
      <c r="B259" s="621" t="s">
        <v>2672</v>
      </c>
      <c r="C259" s="621"/>
      <c r="D259" s="621"/>
      <c r="E259" s="621"/>
      <c r="F259" s="621"/>
      <c r="G259" s="621"/>
      <c r="H259" s="622"/>
    </row>
    <row r="260" spans="1:8" ht="15" customHeight="1">
      <c r="A260" s="141">
        <v>125</v>
      </c>
      <c r="B260" s="621" t="s">
        <v>2673</v>
      </c>
      <c r="C260" s="621"/>
      <c r="D260" s="621"/>
      <c r="E260" s="621"/>
      <c r="F260" s="621"/>
      <c r="G260" s="621"/>
      <c r="H260" s="622"/>
    </row>
    <row r="261" spans="1:8" ht="15" customHeight="1">
      <c r="A261" s="141">
        <v>126</v>
      </c>
      <c r="B261" s="621" t="s">
        <v>2747</v>
      </c>
      <c r="C261" s="621"/>
      <c r="D261" s="621"/>
      <c r="E261" s="621"/>
      <c r="F261" s="621"/>
      <c r="G261" s="621"/>
      <c r="H261" s="622"/>
    </row>
    <row r="262" spans="1:8" ht="15" customHeight="1">
      <c r="A262" s="141">
        <v>127</v>
      </c>
      <c r="B262" s="621" t="s">
        <v>2748</v>
      </c>
      <c r="C262" s="621"/>
      <c r="D262" s="621"/>
      <c r="E262" s="621"/>
      <c r="F262" s="621"/>
      <c r="G262" s="621"/>
      <c r="H262" s="622"/>
    </row>
    <row r="263" spans="1:8" ht="15" customHeight="1">
      <c r="A263" s="141">
        <v>128</v>
      </c>
      <c r="B263" s="621" t="s">
        <v>2749</v>
      </c>
      <c r="C263" s="621"/>
      <c r="D263" s="621"/>
      <c r="E263" s="621"/>
      <c r="F263" s="621"/>
      <c r="G263" s="621"/>
      <c r="H263" s="622"/>
    </row>
    <row r="264" spans="1:8" ht="15" customHeight="1">
      <c r="A264" s="141">
        <v>129</v>
      </c>
      <c r="B264" s="621" t="s">
        <v>2750</v>
      </c>
      <c r="C264" s="621"/>
      <c r="D264" s="621"/>
      <c r="E264" s="621"/>
      <c r="F264" s="621"/>
      <c r="G264" s="621"/>
      <c r="H264" s="622"/>
    </row>
    <row r="265" spans="1:8" ht="15" customHeight="1">
      <c r="A265" s="141">
        <v>130</v>
      </c>
      <c r="B265" s="621" t="s">
        <v>2751</v>
      </c>
      <c r="C265" s="621"/>
      <c r="D265" s="621"/>
      <c r="E265" s="621"/>
      <c r="F265" s="621"/>
      <c r="G265" s="621"/>
      <c r="H265" s="622"/>
    </row>
    <row r="266" spans="1:8" ht="15" customHeight="1">
      <c r="A266" s="141">
        <v>141</v>
      </c>
      <c r="B266" s="621" t="s">
        <v>2752</v>
      </c>
      <c r="C266" s="621"/>
      <c r="D266" s="621"/>
      <c r="E266" s="621"/>
      <c r="F266" s="621"/>
      <c r="G266" s="621"/>
      <c r="H266" s="622"/>
    </row>
    <row r="267" spans="1:8" ht="15" customHeight="1">
      <c r="A267" s="141">
        <v>142</v>
      </c>
      <c r="B267" s="621" t="s">
        <v>2753</v>
      </c>
      <c r="C267" s="621"/>
      <c r="D267" s="621"/>
      <c r="E267" s="621"/>
      <c r="F267" s="621"/>
      <c r="G267" s="621"/>
      <c r="H267" s="622"/>
    </row>
    <row r="268" spans="1:8" ht="15" customHeight="1">
      <c r="A268" s="141">
        <v>143</v>
      </c>
      <c r="B268" s="621" t="s">
        <v>4227</v>
      </c>
      <c r="C268" s="621"/>
      <c r="D268" s="621"/>
      <c r="E268" s="621"/>
      <c r="F268" s="621"/>
      <c r="G268" s="621"/>
      <c r="H268" s="622"/>
    </row>
    <row r="269" spans="1:8" ht="15" customHeight="1">
      <c r="A269" s="141">
        <v>144</v>
      </c>
      <c r="B269" s="621" t="s">
        <v>1485</v>
      </c>
      <c r="C269" s="621"/>
      <c r="D269" s="621"/>
      <c r="E269" s="621"/>
      <c r="F269" s="621"/>
      <c r="G269" s="621"/>
      <c r="H269" s="622"/>
    </row>
    <row r="270" spans="1:8" ht="15" customHeight="1">
      <c r="A270" s="141">
        <v>145</v>
      </c>
      <c r="B270" s="621" t="s">
        <v>4226</v>
      </c>
      <c r="C270" s="621"/>
      <c r="D270" s="621"/>
      <c r="E270" s="621"/>
      <c r="F270" s="621"/>
      <c r="G270" s="621"/>
      <c r="H270" s="622"/>
    </row>
    <row r="271" spans="1:8" ht="15" customHeight="1">
      <c r="A271" s="141">
        <v>146</v>
      </c>
      <c r="B271" s="621" t="s">
        <v>4228</v>
      </c>
      <c r="C271" s="621"/>
      <c r="D271" s="621"/>
      <c r="E271" s="621"/>
      <c r="F271" s="621"/>
      <c r="G271" s="621"/>
      <c r="H271" s="622"/>
    </row>
    <row r="272" spans="1:8" ht="15" customHeight="1">
      <c r="A272" s="141">
        <v>147</v>
      </c>
      <c r="B272" s="621" t="s">
        <v>4229</v>
      </c>
      <c r="C272" s="621"/>
      <c r="D272" s="621"/>
      <c r="E272" s="621"/>
      <c r="F272" s="621"/>
      <c r="G272" s="621"/>
      <c r="H272" s="622"/>
    </row>
    <row r="273" spans="1:8" ht="15" customHeight="1">
      <c r="A273" s="141">
        <v>149</v>
      </c>
      <c r="B273" s="621" t="s">
        <v>4230</v>
      </c>
      <c r="C273" s="621"/>
      <c r="D273" s="621"/>
      <c r="E273" s="621"/>
      <c r="F273" s="621"/>
      <c r="G273" s="621"/>
      <c r="H273" s="622"/>
    </row>
    <row r="274" spans="1:8" ht="15" customHeight="1">
      <c r="A274" s="141">
        <v>150</v>
      </c>
      <c r="B274" s="621" t="s">
        <v>1486</v>
      </c>
      <c r="C274" s="621"/>
      <c r="D274" s="621"/>
      <c r="E274" s="621"/>
      <c r="F274" s="621"/>
      <c r="G274" s="621"/>
      <c r="H274" s="622"/>
    </row>
    <row r="275" spans="1:8" ht="15" customHeight="1">
      <c r="A275" s="141">
        <v>161</v>
      </c>
      <c r="B275" s="621" t="s">
        <v>1487</v>
      </c>
      <c r="C275" s="621"/>
      <c r="D275" s="621"/>
      <c r="E275" s="621"/>
      <c r="F275" s="621"/>
      <c r="G275" s="621"/>
      <c r="H275" s="622"/>
    </row>
    <row r="276" spans="1:8" ht="15" customHeight="1">
      <c r="A276" s="141">
        <v>162</v>
      </c>
      <c r="B276" s="621" t="s">
        <v>133</v>
      </c>
      <c r="C276" s="621"/>
      <c r="D276" s="621"/>
      <c r="E276" s="621"/>
      <c r="F276" s="621"/>
      <c r="G276" s="621"/>
      <c r="H276" s="622"/>
    </row>
    <row r="277" spans="1:8" ht="15" customHeight="1">
      <c r="A277" s="141">
        <v>163</v>
      </c>
      <c r="B277" s="621" t="s">
        <v>134</v>
      </c>
      <c r="C277" s="621"/>
      <c r="D277" s="621"/>
      <c r="E277" s="621"/>
      <c r="F277" s="621"/>
      <c r="G277" s="621"/>
      <c r="H277" s="622"/>
    </row>
    <row r="278" spans="1:8" ht="15" customHeight="1">
      <c r="A278" s="141">
        <v>164</v>
      </c>
      <c r="B278" s="621" t="s">
        <v>135</v>
      </c>
      <c r="C278" s="621"/>
      <c r="D278" s="621"/>
      <c r="E278" s="621"/>
      <c r="F278" s="621"/>
      <c r="G278" s="621"/>
      <c r="H278" s="622"/>
    </row>
    <row r="279" spans="1:8" ht="15" customHeight="1">
      <c r="A279" s="141">
        <v>170</v>
      </c>
      <c r="B279" s="621" t="s">
        <v>136</v>
      </c>
      <c r="C279" s="621"/>
      <c r="D279" s="621"/>
      <c r="E279" s="621"/>
      <c r="F279" s="621"/>
      <c r="G279" s="621"/>
      <c r="H279" s="622"/>
    </row>
    <row r="280" spans="1:8" ht="15" customHeight="1">
      <c r="A280" s="141">
        <v>210</v>
      </c>
      <c r="B280" s="621" t="s">
        <v>137</v>
      </c>
      <c r="C280" s="621"/>
      <c r="D280" s="621"/>
      <c r="E280" s="621"/>
      <c r="F280" s="621"/>
      <c r="G280" s="621"/>
      <c r="H280" s="622"/>
    </row>
    <row r="281" spans="1:8" ht="15" customHeight="1">
      <c r="A281" s="141">
        <v>220</v>
      </c>
      <c r="B281" s="621" t="s">
        <v>138</v>
      </c>
      <c r="C281" s="621"/>
      <c r="D281" s="621"/>
      <c r="E281" s="621"/>
      <c r="F281" s="621"/>
      <c r="G281" s="621"/>
      <c r="H281" s="622"/>
    </row>
    <row r="282" spans="1:8" ht="15" customHeight="1">
      <c r="A282" s="141">
        <v>230</v>
      </c>
      <c r="B282" s="621" t="s">
        <v>139</v>
      </c>
      <c r="C282" s="621"/>
      <c r="D282" s="621"/>
      <c r="E282" s="621"/>
      <c r="F282" s="621"/>
      <c r="G282" s="621"/>
      <c r="H282" s="622"/>
    </row>
    <row r="283" spans="1:8" ht="15" customHeight="1">
      <c r="A283" s="141">
        <v>240</v>
      </c>
      <c r="B283" s="621" t="s">
        <v>140</v>
      </c>
      <c r="C283" s="621"/>
      <c r="D283" s="621"/>
      <c r="E283" s="621"/>
      <c r="F283" s="621"/>
      <c r="G283" s="621"/>
      <c r="H283" s="622"/>
    </row>
    <row r="284" spans="1:8" ht="15" customHeight="1">
      <c r="A284" s="141">
        <v>311</v>
      </c>
      <c r="B284" s="621" t="s">
        <v>141</v>
      </c>
      <c r="C284" s="621"/>
      <c r="D284" s="621"/>
      <c r="E284" s="621"/>
      <c r="F284" s="621"/>
      <c r="G284" s="621"/>
      <c r="H284" s="622"/>
    </row>
    <row r="285" spans="1:8" ht="15" customHeight="1">
      <c r="A285" s="141">
        <v>312</v>
      </c>
      <c r="B285" s="621" t="s">
        <v>4231</v>
      </c>
      <c r="C285" s="621"/>
      <c r="D285" s="621"/>
      <c r="E285" s="621"/>
      <c r="F285" s="621"/>
      <c r="G285" s="621"/>
      <c r="H285" s="622"/>
    </row>
    <row r="286" spans="1:8" ht="15" customHeight="1">
      <c r="A286" s="141">
        <v>321</v>
      </c>
      <c r="B286" s="621" t="s">
        <v>142</v>
      </c>
      <c r="C286" s="621"/>
      <c r="D286" s="621"/>
      <c r="E286" s="621"/>
      <c r="F286" s="621"/>
      <c r="G286" s="621"/>
      <c r="H286" s="622"/>
    </row>
    <row r="287" spans="1:8" ht="15" customHeight="1">
      <c r="A287" s="141">
        <v>322</v>
      </c>
      <c r="B287" s="621" t="s">
        <v>143</v>
      </c>
      <c r="C287" s="621"/>
      <c r="D287" s="621"/>
      <c r="E287" s="621"/>
      <c r="F287" s="621"/>
      <c r="G287" s="621"/>
      <c r="H287" s="622"/>
    </row>
    <row r="288" spans="1:8" ht="15" customHeight="1">
      <c r="A288" s="141">
        <v>510</v>
      </c>
      <c r="B288" s="621" t="s">
        <v>144</v>
      </c>
      <c r="C288" s="621"/>
      <c r="D288" s="621"/>
      <c r="E288" s="621"/>
      <c r="F288" s="621"/>
      <c r="G288" s="621"/>
      <c r="H288" s="622"/>
    </row>
    <row r="289" spans="1:8" ht="15" customHeight="1">
      <c r="A289" s="141">
        <v>520</v>
      </c>
      <c r="B289" s="621" t="s">
        <v>503</v>
      </c>
      <c r="C289" s="621"/>
      <c r="D289" s="621"/>
      <c r="E289" s="621"/>
      <c r="F289" s="621"/>
      <c r="G289" s="621"/>
      <c r="H289" s="622"/>
    </row>
    <row r="290" spans="1:8" ht="15" customHeight="1">
      <c r="A290" s="141">
        <v>610</v>
      </c>
      <c r="B290" s="621" t="s">
        <v>504</v>
      </c>
      <c r="C290" s="621"/>
      <c r="D290" s="621"/>
      <c r="E290" s="621"/>
      <c r="F290" s="621"/>
      <c r="G290" s="621"/>
      <c r="H290" s="622"/>
    </row>
    <row r="291" spans="1:8" ht="15" customHeight="1">
      <c r="A291" s="141">
        <v>620</v>
      </c>
      <c r="B291" s="621" t="s">
        <v>505</v>
      </c>
      <c r="C291" s="621"/>
      <c r="D291" s="621"/>
      <c r="E291" s="621"/>
      <c r="F291" s="621"/>
      <c r="G291" s="621"/>
      <c r="H291" s="622"/>
    </row>
    <row r="292" spans="1:8" ht="15" customHeight="1">
      <c r="A292" s="141">
        <v>710</v>
      </c>
      <c r="B292" s="621" t="s">
        <v>506</v>
      </c>
      <c r="C292" s="621"/>
      <c r="D292" s="621"/>
      <c r="E292" s="621"/>
      <c r="F292" s="621"/>
      <c r="G292" s="621"/>
      <c r="H292" s="622"/>
    </row>
    <row r="293" spans="1:8" ht="15" customHeight="1">
      <c r="A293" s="141">
        <v>721</v>
      </c>
      <c r="B293" s="621" t="s">
        <v>507</v>
      </c>
      <c r="C293" s="621"/>
      <c r="D293" s="621"/>
      <c r="E293" s="621"/>
      <c r="F293" s="621"/>
      <c r="G293" s="621"/>
      <c r="H293" s="622"/>
    </row>
    <row r="294" spans="1:8" ht="15" customHeight="1">
      <c r="A294" s="141">
        <v>729</v>
      </c>
      <c r="B294" s="621" t="s">
        <v>508</v>
      </c>
      <c r="C294" s="621"/>
      <c r="D294" s="621"/>
      <c r="E294" s="621"/>
      <c r="F294" s="621"/>
      <c r="G294" s="621"/>
      <c r="H294" s="622"/>
    </row>
    <row r="295" spans="1:8" ht="15" customHeight="1">
      <c r="A295" s="141">
        <v>811</v>
      </c>
      <c r="B295" s="621" t="s">
        <v>509</v>
      </c>
      <c r="C295" s="621"/>
      <c r="D295" s="621"/>
      <c r="E295" s="621"/>
      <c r="F295" s="621"/>
      <c r="G295" s="621"/>
      <c r="H295" s="622"/>
    </row>
    <row r="296" spans="1:8" ht="15" customHeight="1">
      <c r="A296" s="141">
        <v>812</v>
      </c>
      <c r="B296" s="621" t="s">
        <v>510</v>
      </c>
      <c r="C296" s="621"/>
      <c r="D296" s="621"/>
      <c r="E296" s="621"/>
      <c r="F296" s="621"/>
      <c r="G296" s="621"/>
      <c r="H296" s="622"/>
    </row>
    <row r="297" spans="1:8" ht="15" customHeight="1">
      <c r="A297" s="141">
        <v>891</v>
      </c>
      <c r="B297" s="621" t="s">
        <v>511</v>
      </c>
      <c r="C297" s="621"/>
      <c r="D297" s="621"/>
      <c r="E297" s="621"/>
      <c r="F297" s="621"/>
      <c r="G297" s="621"/>
      <c r="H297" s="622"/>
    </row>
    <row r="298" spans="1:8" ht="15" customHeight="1">
      <c r="A298" s="141">
        <v>892</v>
      </c>
      <c r="B298" s="621" t="s">
        <v>1622</v>
      </c>
      <c r="C298" s="621"/>
      <c r="D298" s="621"/>
      <c r="E298" s="621"/>
      <c r="F298" s="621"/>
      <c r="G298" s="621"/>
      <c r="H298" s="622"/>
    </row>
    <row r="299" spans="1:8" ht="15" customHeight="1">
      <c r="A299" s="141">
        <v>893</v>
      </c>
      <c r="B299" s="621" t="s">
        <v>1623</v>
      </c>
      <c r="C299" s="621"/>
      <c r="D299" s="621"/>
      <c r="E299" s="621"/>
      <c r="F299" s="621"/>
      <c r="G299" s="621"/>
      <c r="H299" s="622"/>
    </row>
    <row r="300" spans="1:8" ht="15" customHeight="1">
      <c r="A300" s="141">
        <v>899</v>
      </c>
      <c r="B300" s="621" t="s">
        <v>1624</v>
      </c>
      <c r="C300" s="621"/>
      <c r="D300" s="621"/>
      <c r="E300" s="621"/>
      <c r="F300" s="621"/>
      <c r="G300" s="621"/>
      <c r="H300" s="622"/>
    </row>
    <row r="301" spans="1:8" ht="15" customHeight="1">
      <c r="A301" s="141">
        <v>910</v>
      </c>
      <c r="B301" s="621" t="s">
        <v>1625</v>
      </c>
      <c r="C301" s="621"/>
      <c r="D301" s="621"/>
      <c r="E301" s="621"/>
      <c r="F301" s="621"/>
      <c r="G301" s="621"/>
      <c r="H301" s="622"/>
    </row>
    <row r="302" spans="1:8" ht="15" customHeight="1">
      <c r="A302" s="141">
        <v>990</v>
      </c>
      <c r="B302" s="621" t="s">
        <v>943</v>
      </c>
      <c r="C302" s="621"/>
      <c r="D302" s="621"/>
      <c r="E302" s="621"/>
      <c r="F302" s="621"/>
      <c r="G302" s="621"/>
      <c r="H302" s="622"/>
    </row>
    <row r="303" spans="1:8" ht="15" customHeight="1">
      <c r="A303" s="141">
        <v>1011</v>
      </c>
      <c r="B303" s="621" t="s">
        <v>944</v>
      </c>
      <c r="C303" s="621"/>
      <c r="D303" s="621"/>
      <c r="E303" s="621"/>
      <c r="F303" s="621"/>
      <c r="G303" s="621"/>
      <c r="H303" s="622"/>
    </row>
    <row r="304" spans="1:8" ht="15" customHeight="1">
      <c r="A304" s="141">
        <v>1012</v>
      </c>
      <c r="B304" s="621" t="s">
        <v>945</v>
      </c>
      <c r="C304" s="621"/>
      <c r="D304" s="621"/>
      <c r="E304" s="621"/>
      <c r="F304" s="621"/>
      <c r="G304" s="621"/>
      <c r="H304" s="622"/>
    </row>
    <row r="305" spans="1:8" ht="15" customHeight="1">
      <c r="A305" s="141">
        <v>1013</v>
      </c>
      <c r="B305" s="621" t="s">
        <v>4232</v>
      </c>
      <c r="C305" s="621"/>
      <c r="D305" s="621"/>
      <c r="E305" s="621"/>
      <c r="F305" s="621"/>
      <c r="G305" s="621"/>
      <c r="H305" s="622"/>
    </row>
    <row r="306" spans="1:8" ht="15" customHeight="1">
      <c r="A306" s="141">
        <v>1020</v>
      </c>
      <c r="B306" s="621" t="s">
        <v>946</v>
      </c>
      <c r="C306" s="621"/>
      <c r="D306" s="621"/>
      <c r="E306" s="621"/>
      <c r="F306" s="621"/>
      <c r="G306" s="621"/>
      <c r="H306" s="622"/>
    </row>
    <row r="307" spans="1:8" ht="15" customHeight="1">
      <c r="A307" s="141">
        <v>1031</v>
      </c>
      <c r="B307" s="621" t="s">
        <v>4233</v>
      </c>
      <c r="C307" s="621"/>
      <c r="D307" s="621"/>
      <c r="E307" s="621"/>
      <c r="F307" s="621"/>
      <c r="G307" s="621"/>
      <c r="H307" s="622"/>
    </row>
    <row r="308" spans="1:8" ht="15" customHeight="1">
      <c r="A308" s="141">
        <v>1032</v>
      </c>
      <c r="B308" s="621" t="s">
        <v>4234</v>
      </c>
      <c r="C308" s="621"/>
      <c r="D308" s="621"/>
      <c r="E308" s="621"/>
      <c r="F308" s="621"/>
      <c r="G308" s="621"/>
      <c r="H308" s="622"/>
    </row>
    <row r="309" spans="1:8" ht="15" customHeight="1">
      <c r="A309" s="141">
        <v>1039</v>
      </c>
      <c r="B309" s="621" t="s">
        <v>947</v>
      </c>
      <c r="C309" s="621"/>
      <c r="D309" s="621"/>
      <c r="E309" s="621"/>
      <c r="F309" s="621"/>
      <c r="G309" s="621"/>
      <c r="H309" s="622"/>
    </row>
    <row r="310" spans="1:8" ht="15" customHeight="1">
      <c r="A310" s="141">
        <v>1041</v>
      </c>
      <c r="B310" s="621" t="s">
        <v>948</v>
      </c>
      <c r="C310" s="621"/>
      <c r="D310" s="621"/>
      <c r="E310" s="621"/>
      <c r="F310" s="621"/>
      <c r="G310" s="621"/>
      <c r="H310" s="622"/>
    </row>
    <row r="311" spans="1:8" ht="15" customHeight="1">
      <c r="A311" s="141">
        <v>1042</v>
      </c>
      <c r="B311" s="621" t="s">
        <v>952</v>
      </c>
      <c r="C311" s="621"/>
      <c r="D311" s="621"/>
      <c r="E311" s="621"/>
      <c r="F311" s="621"/>
      <c r="G311" s="621"/>
      <c r="H311" s="622"/>
    </row>
    <row r="312" spans="1:8" ht="15" customHeight="1">
      <c r="A312" s="141">
        <v>1051</v>
      </c>
      <c r="B312" s="621" t="s">
        <v>953</v>
      </c>
      <c r="C312" s="621"/>
      <c r="D312" s="621"/>
      <c r="E312" s="621"/>
      <c r="F312" s="621"/>
      <c r="G312" s="621"/>
      <c r="H312" s="622"/>
    </row>
    <row r="313" spans="1:8" ht="15" customHeight="1">
      <c r="A313" s="141">
        <v>1052</v>
      </c>
      <c r="B313" s="621" t="s">
        <v>4374</v>
      </c>
      <c r="C313" s="621"/>
      <c r="D313" s="621"/>
      <c r="E313" s="621"/>
      <c r="F313" s="621"/>
      <c r="G313" s="621"/>
      <c r="H313" s="622"/>
    </row>
    <row r="314" spans="1:8" ht="15" customHeight="1">
      <c r="A314" s="141">
        <v>1061</v>
      </c>
      <c r="B314" s="621" t="s">
        <v>954</v>
      </c>
      <c r="C314" s="621"/>
      <c r="D314" s="621"/>
      <c r="E314" s="621"/>
      <c r="F314" s="621"/>
      <c r="G314" s="621"/>
      <c r="H314" s="622"/>
    </row>
    <row r="315" spans="1:8" ht="15" customHeight="1">
      <c r="A315" s="141">
        <v>1062</v>
      </c>
      <c r="B315" s="621" t="s">
        <v>23</v>
      </c>
      <c r="C315" s="621"/>
      <c r="D315" s="621"/>
      <c r="E315" s="621"/>
      <c r="F315" s="621"/>
      <c r="G315" s="621"/>
      <c r="H315" s="622"/>
    </row>
    <row r="316" spans="1:8" ht="15" customHeight="1">
      <c r="A316" s="141">
        <v>1071</v>
      </c>
      <c r="B316" s="621" t="s">
        <v>1685</v>
      </c>
      <c r="C316" s="621"/>
      <c r="D316" s="621"/>
      <c r="E316" s="621"/>
      <c r="F316" s="621"/>
      <c r="G316" s="621"/>
      <c r="H316" s="622"/>
    </row>
    <row r="317" spans="1:8" ht="15" customHeight="1">
      <c r="A317" s="141">
        <v>1072</v>
      </c>
      <c r="B317" s="621" t="s">
        <v>1686</v>
      </c>
      <c r="C317" s="621"/>
      <c r="D317" s="621"/>
      <c r="E317" s="621"/>
      <c r="F317" s="621"/>
      <c r="G317" s="621"/>
      <c r="H317" s="622"/>
    </row>
    <row r="318" spans="1:8" ht="15" customHeight="1">
      <c r="A318" s="141">
        <v>1073</v>
      </c>
      <c r="B318" s="621" t="s">
        <v>1687</v>
      </c>
      <c r="C318" s="621"/>
      <c r="D318" s="621"/>
      <c r="E318" s="621"/>
      <c r="F318" s="621"/>
      <c r="G318" s="621"/>
      <c r="H318" s="622"/>
    </row>
    <row r="319" spans="1:8" ht="15" customHeight="1">
      <c r="A319" s="141">
        <v>1081</v>
      </c>
      <c r="B319" s="621" t="s">
        <v>24</v>
      </c>
      <c r="C319" s="621"/>
      <c r="D319" s="621"/>
      <c r="E319" s="621"/>
      <c r="F319" s="621"/>
      <c r="G319" s="621"/>
      <c r="H319" s="622"/>
    </row>
    <row r="320" spans="1:8" ht="15" customHeight="1">
      <c r="A320" s="141">
        <v>1082</v>
      </c>
      <c r="B320" s="621" t="s">
        <v>759</v>
      </c>
      <c r="C320" s="621"/>
      <c r="D320" s="621"/>
      <c r="E320" s="621"/>
      <c r="F320" s="621"/>
      <c r="G320" s="621"/>
      <c r="H320" s="622"/>
    </row>
    <row r="321" spans="1:8" ht="15" customHeight="1">
      <c r="A321" s="141">
        <v>1083</v>
      </c>
      <c r="B321" s="621" t="s">
        <v>25</v>
      </c>
      <c r="C321" s="621"/>
      <c r="D321" s="621"/>
      <c r="E321" s="621"/>
      <c r="F321" s="621"/>
      <c r="G321" s="621"/>
      <c r="H321" s="622"/>
    </row>
    <row r="322" spans="1:8" ht="15" customHeight="1">
      <c r="A322" s="141">
        <v>1084</v>
      </c>
      <c r="B322" s="621" t="s">
        <v>760</v>
      </c>
      <c r="C322" s="621"/>
      <c r="D322" s="621"/>
      <c r="E322" s="621"/>
      <c r="F322" s="621"/>
      <c r="G322" s="621"/>
      <c r="H322" s="622"/>
    </row>
    <row r="323" spans="1:8" ht="15" customHeight="1">
      <c r="A323" s="141">
        <v>1085</v>
      </c>
      <c r="B323" s="621" t="s">
        <v>761</v>
      </c>
      <c r="C323" s="621"/>
      <c r="D323" s="621"/>
      <c r="E323" s="621"/>
      <c r="F323" s="621"/>
      <c r="G323" s="621"/>
      <c r="H323" s="622"/>
    </row>
    <row r="324" spans="1:8" ht="15" customHeight="1">
      <c r="A324" s="141">
        <v>1086</v>
      </c>
      <c r="B324" s="621" t="s">
        <v>762</v>
      </c>
      <c r="C324" s="621"/>
      <c r="D324" s="621"/>
      <c r="E324" s="621"/>
      <c r="F324" s="621"/>
      <c r="G324" s="621"/>
      <c r="H324" s="622"/>
    </row>
    <row r="325" spans="1:8" ht="15" customHeight="1">
      <c r="A325" s="141">
        <v>1089</v>
      </c>
      <c r="B325" s="621" t="s">
        <v>763</v>
      </c>
      <c r="C325" s="621"/>
      <c r="D325" s="621"/>
      <c r="E325" s="621"/>
      <c r="F325" s="621"/>
      <c r="G325" s="621"/>
      <c r="H325" s="622"/>
    </row>
    <row r="326" spans="1:8" ht="15" customHeight="1">
      <c r="A326" s="141">
        <v>1091</v>
      </c>
      <c r="B326" s="621" t="s">
        <v>764</v>
      </c>
      <c r="C326" s="621"/>
      <c r="D326" s="621"/>
      <c r="E326" s="621"/>
      <c r="F326" s="621"/>
      <c r="G326" s="621"/>
      <c r="H326" s="622"/>
    </row>
    <row r="327" spans="1:8" ht="15" customHeight="1">
      <c r="A327" s="141">
        <v>1092</v>
      </c>
      <c r="B327" s="621" t="s">
        <v>2013</v>
      </c>
      <c r="C327" s="621"/>
      <c r="D327" s="621"/>
      <c r="E327" s="621"/>
      <c r="F327" s="621"/>
      <c r="G327" s="621"/>
      <c r="H327" s="622"/>
    </row>
    <row r="328" spans="1:8" ht="15" customHeight="1">
      <c r="A328" s="141">
        <v>1101</v>
      </c>
      <c r="B328" s="621" t="s">
        <v>3528</v>
      </c>
      <c r="C328" s="621"/>
      <c r="D328" s="621"/>
      <c r="E328" s="621"/>
      <c r="F328" s="621"/>
      <c r="G328" s="621"/>
      <c r="H328" s="622"/>
    </row>
    <row r="329" spans="1:8" ht="15" customHeight="1">
      <c r="A329" s="141">
        <v>1102</v>
      </c>
      <c r="B329" s="621" t="s">
        <v>3529</v>
      </c>
      <c r="C329" s="621"/>
      <c r="D329" s="621"/>
      <c r="E329" s="621"/>
      <c r="F329" s="621"/>
      <c r="G329" s="621"/>
      <c r="H329" s="622"/>
    </row>
    <row r="330" spans="1:8" ht="15" customHeight="1">
      <c r="A330" s="141">
        <v>1103</v>
      </c>
      <c r="B330" s="621" t="s">
        <v>3530</v>
      </c>
      <c r="C330" s="621"/>
      <c r="D330" s="621"/>
      <c r="E330" s="621"/>
      <c r="F330" s="621"/>
      <c r="G330" s="621"/>
      <c r="H330" s="622"/>
    </row>
    <row r="331" spans="1:8" ht="15" customHeight="1">
      <c r="A331" s="141">
        <v>1104</v>
      </c>
      <c r="B331" s="621" t="s">
        <v>1428</v>
      </c>
      <c r="C331" s="621"/>
      <c r="D331" s="621"/>
      <c r="E331" s="621"/>
      <c r="F331" s="621"/>
      <c r="G331" s="621"/>
      <c r="H331" s="622"/>
    </row>
    <row r="332" spans="1:8" ht="15" customHeight="1">
      <c r="A332" s="141">
        <v>1105</v>
      </c>
      <c r="B332" s="621" t="s">
        <v>1608</v>
      </c>
      <c r="C332" s="621"/>
      <c r="D332" s="621"/>
      <c r="E332" s="621"/>
      <c r="F332" s="621"/>
      <c r="G332" s="621"/>
      <c r="H332" s="622"/>
    </row>
    <row r="333" spans="1:8" ht="15" customHeight="1">
      <c r="A333" s="141">
        <v>1106</v>
      </c>
      <c r="B333" s="621" t="s">
        <v>1609</v>
      </c>
      <c r="C333" s="621"/>
      <c r="D333" s="621"/>
      <c r="E333" s="621"/>
      <c r="F333" s="621"/>
      <c r="G333" s="621"/>
      <c r="H333" s="622"/>
    </row>
    <row r="334" spans="1:8" ht="15" customHeight="1">
      <c r="A334" s="141">
        <v>1107</v>
      </c>
      <c r="B334" s="621" t="s">
        <v>3201</v>
      </c>
      <c r="C334" s="621"/>
      <c r="D334" s="621"/>
      <c r="E334" s="621"/>
      <c r="F334" s="621"/>
      <c r="G334" s="621"/>
      <c r="H334" s="622"/>
    </row>
    <row r="335" spans="1:8" ht="15" customHeight="1">
      <c r="A335" s="141">
        <v>1200</v>
      </c>
      <c r="B335" s="621" t="s">
        <v>3202</v>
      </c>
      <c r="C335" s="621"/>
      <c r="D335" s="621"/>
      <c r="E335" s="621"/>
      <c r="F335" s="621"/>
      <c r="G335" s="621"/>
      <c r="H335" s="622"/>
    </row>
    <row r="336" spans="1:8" ht="15" customHeight="1">
      <c r="A336" s="141">
        <v>1310</v>
      </c>
      <c r="B336" s="621" t="s">
        <v>3203</v>
      </c>
      <c r="C336" s="621"/>
      <c r="D336" s="621"/>
      <c r="E336" s="621"/>
      <c r="F336" s="621"/>
      <c r="G336" s="621"/>
      <c r="H336" s="622"/>
    </row>
    <row r="337" spans="1:8" ht="15" customHeight="1">
      <c r="A337" s="141">
        <v>1320</v>
      </c>
      <c r="B337" s="621" t="s">
        <v>3204</v>
      </c>
      <c r="C337" s="621"/>
      <c r="D337" s="621"/>
      <c r="E337" s="621"/>
      <c r="F337" s="621"/>
      <c r="G337" s="621"/>
      <c r="H337" s="622"/>
    </row>
    <row r="338" spans="1:8" ht="15" customHeight="1">
      <c r="A338" s="141">
        <v>1330</v>
      </c>
      <c r="B338" s="621" t="s">
        <v>2812</v>
      </c>
      <c r="C338" s="621"/>
      <c r="D338" s="621"/>
      <c r="E338" s="621"/>
      <c r="F338" s="621"/>
      <c r="G338" s="621"/>
      <c r="H338" s="622"/>
    </row>
    <row r="339" spans="1:8" ht="15" customHeight="1">
      <c r="A339" s="141">
        <v>1391</v>
      </c>
      <c r="B339" s="621" t="s">
        <v>1217</v>
      </c>
      <c r="C339" s="621"/>
      <c r="D339" s="621"/>
      <c r="E339" s="621"/>
      <c r="F339" s="621"/>
      <c r="G339" s="621"/>
      <c r="H339" s="622"/>
    </row>
    <row r="340" spans="1:8" ht="15" customHeight="1">
      <c r="A340" s="141">
        <v>1392</v>
      </c>
      <c r="B340" s="621" t="s">
        <v>3205</v>
      </c>
      <c r="C340" s="621"/>
      <c r="D340" s="621"/>
      <c r="E340" s="621"/>
      <c r="F340" s="621"/>
      <c r="G340" s="621"/>
      <c r="H340" s="622"/>
    </row>
    <row r="341" spans="1:8" ht="15" customHeight="1">
      <c r="A341" s="141">
        <v>1393</v>
      </c>
      <c r="B341" s="621" t="s">
        <v>3206</v>
      </c>
      <c r="C341" s="621"/>
      <c r="D341" s="621"/>
      <c r="E341" s="621"/>
      <c r="F341" s="621"/>
      <c r="G341" s="621"/>
      <c r="H341" s="622"/>
    </row>
    <row r="342" spans="1:8" ht="15" customHeight="1">
      <c r="A342" s="141">
        <v>1394</v>
      </c>
      <c r="B342" s="621" t="s">
        <v>3207</v>
      </c>
      <c r="C342" s="621"/>
      <c r="D342" s="621"/>
      <c r="E342" s="621"/>
      <c r="F342" s="621"/>
      <c r="G342" s="621"/>
      <c r="H342" s="622"/>
    </row>
    <row r="343" spans="1:8" ht="15" customHeight="1">
      <c r="A343" s="141">
        <v>1395</v>
      </c>
      <c r="B343" s="621" t="s">
        <v>4105</v>
      </c>
      <c r="C343" s="621"/>
      <c r="D343" s="621"/>
      <c r="E343" s="621"/>
      <c r="F343" s="621"/>
      <c r="G343" s="621"/>
      <c r="H343" s="622"/>
    </row>
    <row r="344" spans="1:8" ht="15" customHeight="1">
      <c r="A344" s="141">
        <v>1396</v>
      </c>
      <c r="B344" s="621" t="s">
        <v>4106</v>
      </c>
      <c r="C344" s="621"/>
      <c r="D344" s="621"/>
      <c r="E344" s="621"/>
      <c r="F344" s="621"/>
      <c r="G344" s="621"/>
      <c r="H344" s="622"/>
    </row>
    <row r="345" spans="1:8" ht="15" customHeight="1">
      <c r="A345" s="141">
        <v>1399</v>
      </c>
      <c r="B345" s="621" t="s">
        <v>4107</v>
      </c>
      <c r="C345" s="621"/>
      <c r="D345" s="621"/>
      <c r="E345" s="621"/>
      <c r="F345" s="621"/>
      <c r="G345" s="621"/>
      <c r="H345" s="622"/>
    </row>
    <row r="346" spans="1:8" ht="15" customHeight="1">
      <c r="A346" s="141">
        <v>1411</v>
      </c>
      <c r="B346" s="621" t="s">
        <v>1219</v>
      </c>
      <c r="C346" s="621"/>
      <c r="D346" s="621"/>
      <c r="E346" s="621"/>
      <c r="F346" s="621"/>
      <c r="G346" s="621"/>
      <c r="H346" s="622"/>
    </row>
    <row r="347" spans="1:8" ht="15" customHeight="1">
      <c r="A347" s="141">
        <v>1412</v>
      </c>
      <c r="B347" s="621" t="s">
        <v>4108</v>
      </c>
      <c r="C347" s="621"/>
      <c r="D347" s="621"/>
      <c r="E347" s="621"/>
      <c r="F347" s="621"/>
      <c r="G347" s="621"/>
      <c r="H347" s="622"/>
    </row>
    <row r="348" spans="1:8" ht="15" customHeight="1">
      <c r="A348" s="141">
        <v>1413</v>
      </c>
      <c r="B348" s="621" t="s">
        <v>4109</v>
      </c>
      <c r="C348" s="621"/>
      <c r="D348" s="621"/>
      <c r="E348" s="621"/>
      <c r="F348" s="621"/>
      <c r="G348" s="621"/>
      <c r="H348" s="622"/>
    </row>
    <row r="349" spans="1:8" ht="15" customHeight="1">
      <c r="A349" s="141">
        <v>1414</v>
      </c>
      <c r="B349" s="621" t="s">
        <v>4236</v>
      </c>
      <c r="C349" s="621"/>
      <c r="D349" s="621"/>
      <c r="E349" s="621"/>
      <c r="F349" s="621"/>
      <c r="G349" s="621"/>
      <c r="H349" s="622"/>
    </row>
    <row r="350" spans="1:8" ht="15" customHeight="1">
      <c r="A350" s="141">
        <v>1419</v>
      </c>
      <c r="B350" s="621" t="s">
        <v>4110</v>
      </c>
      <c r="C350" s="621"/>
      <c r="D350" s="621"/>
      <c r="E350" s="621"/>
      <c r="F350" s="621"/>
      <c r="G350" s="621"/>
      <c r="H350" s="622"/>
    </row>
    <row r="351" spans="1:8" ht="15" customHeight="1">
      <c r="A351" s="141">
        <v>1420</v>
      </c>
      <c r="B351" s="621" t="s">
        <v>4111</v>
      </c>
      <c r="C351" s="621"/>
      <c r="D351" s="621"/>
      <c r="E351" s="621"/>
      <c r="F351" s="621"/>
      <c r="G351" s="621"/>
      <c r="H351" s="622"/>
    </row>
    <row r="352" spans="1:8" ht="15" customHeight="1">
      <c r="A352" s="141">
        <v>1431</v>
      </c>
      <c r="B352" s="621" t="s">
        <v>1218</v>
      </c>
      <c r="C352" s="621"/>
      <c r="D352" s="621"/>
      <c r="E352" s="621"/>
      <c r="F352" s="621"/>
      <c r="G352" s="621"/>
      <c r="H352" s="622"/>
    </row>
    <row r="353" spans="1:8" ht="15" customHeight="1">
      <c r="A353" s="141">
        <v>1439</v>
      </c>
      <c r="B353" s="621" t="s">
        <v>4112</v>
      </c>
      <c r="C353" s="621"/>
      <c r="D353" s="621"/>
      <c r="E353" s="621"/>
      <c r="F353" s="621"/>
      <c r="G353" s="621"/>
      <c r="H353" s="622"/>
    </row>
    <row r="354" spans="1:8" ht="15" customHeight="1">
      <c r="A354" s="141">
        <v>1511</v>
      </c>
      <c r="B354" s="621" t="s">
        <v>4113</v>
      </c>
      <c r="C354" s="621"/>
      <c r="D354" s="621"/>
      <c r="E354" s="621"/>
      <c r="F354" s="621"/>
      <c r="G354" s="621"/>
      <c r="H354" s="622"/>
    </row>
    <row r="355" spans="1:8" ht="15" customHeight="1">
      <c r="A355" s="141">
        <v>1512</v>
      </c>
      <c r="B355" s="621" t="s">
        <v>4114</v>
      </c>
      <c r="C355" s="621"/>
      <c r="D355" s="621"/>
      <c r="E355" s="621"/>
      <c r="F355" s="621"/>
      <c r="G355" s="621"/>
      <c r="H355" s="622"/>
    </row>
    <row r="356" spans="1:8" ht="15" customHeight="1">
      <c r="A356" s="141">
        <v>1520</v>
      </c>
      <c r="B356" s="621" t="s">
        <v>1127</v>
      </c>
      <c r="C356" s="621"/>
      <c r="D356" s="621"/>
      <c r="E356" s="621"/>
      <c r="F356" s="621"/>
      <c r="G356" s="621"/>
      <c r="H356" s="622"/>
    </row>
    <row r="357" spans="1:8" ht="15" customHeight="1">
      <c r="A357" s="141">
        <v>1610</v>
      </c>
      <c r="B357" s="621" t="s">
        <v>1128</v>
      </c>
      <c r="C357" s="621"/>
      <c r="D357" s="621"/>
      <c r="E357" s="621"/>
      <c r="F357" s="621"/>
      <c r="G357" s="621"/>
      <c r="H357" s="622"/>
    </row>
    <row r="358" spans="1:8" ht="15" customHeight="1">
      <c r="A358" s="141">
        <v>1621</v>
      </c>
      <c r="B358" s="621" t="s">
        <v>1129</v>
      </c>
      <c r="C358" s="621"/>
      <c r="D358" s="621"/>
      <c r="E358" s="621"/>
      <c r="F358" s="621"/>
      <c r="G358" s="621"/>
      <c r="H358" s="622"/>
    </row>
    <row r="359" spans="1:8" ht="15" customHeight="1">
      <c r="A359" s="141">
        <v>1622</v>
      </c>
      <c r="B359" s="621" t="s">
        <v>1488</v>
      </c>
      <c r="C359" s="621"/>
      <c r="D359" s="621"/>
      <c r="E359" s="621"/>
      <c r="F359" s="621"/>
      <c r="G359" s="621"/>
      <c r="H359" s="622"/>
    </row>
    <row r="360" spans="1:8" ht="15" customHeight="1">
      <c r="A360" s="141">
        <v>1623</v>
      </c>
      <c r="B360" s="621" t="s">
        <v>1489</v>
      </c>
      <c r="C360" s="621"/>
      <c r="D360" s="621"/>
      <c r="E360" s="621"/>
      <c r="F360" s="621"/>
      <c r="G360" s="621"/>
      <c r="H360" s="622"/>
    </row>
    <row r="361" spans="1:8" ht="15" customHeight="1">
      <c r="A361" s="141">
        <v>1624</v>
      </c>
      <c r="B361" s="621" t="s">
        <v>4237</v>
      </c>
      <c r="C361" s="621"/>
      <c r="D361" s="621"/>
      <c r="E361" s="621"/>
      <c r="F361" s="621"/>
      <c r="G361" s="621"/>
      <c r="H361" s="622"/>
    </row>
    <row r="362" spans="1:8" ht="15" customHeight="1">
      <c r="A362" s="141">
        <v>1629</v>
      </c>
      <c r="B362" s="621" t="s">
        <v>1133</v>
      </c>
      <c r="C362" s="621"/>
      <c r="D362" s="621"/>
      <c r="E362" s="621"/>
      <c r="F362" s="621"/>
      <c r="G362" s="621"/>
      <c r="H362" s="622"/>
    </row>
    <row r="363" spans="1:8" ht="15" customHeight="1">
      <c r="A363" s="141">
        <v>1711</v>
      </c>
      <c r="B363" s="621" t="s">
        <v>4238</v>
      </c>
      <c r="C363" s="621"/>
      <c r="D363" s="621"/>
      <c r="E363" s="621"/>
      <c r="F363" s="621"/>
      <c r="G363" s="621"/>
      <c r="H363" s="622"/>
    </row>
    <row r="364" spans="1:8" ht="15" customHeight="1">
      <c r="A364" s="141">
        <v>1712</v>
      </c>
      <c r="B364" s="621" t="s">
        <v>4239</v>
      </c>
      <c r="C364" s="621"/>
      <c r="D364" s="621"/>
      <c r="E364" s="621"/>
      <c r="F364" s="621"/>
      <c r="G364" s="621"/>
      <c r="H364" s="622"/>
    </row>
    <row r="365" spans="1:8" ht="15" customHeight="1">
      <c r="A365" s="141">
        <v>1721</v>
      </c>
      <c r="B365" s="621" t="s">
        <v>1134</v>
      </c>
      <c r="C365" s="621"/>
      <c r="D365" s="621"/>
      <c r="E365" s="621"/>
      <c r="F365" s="621"/>
      <c r="G365" s="621"/>
      <c r="H365" s="622"/>
    </row>
    <row r="366" spans="1:8" ht="15" customHeight="1">
      <c r="A366" s="141">
        <v>1722</v>
      </c>
      <c r="B366" s="621" t="s">
        <v>14</v>
      </c>
      <c r="C366" s="621"/>
      <c r="D366" s="621"/>
      <c r="E366" s="621"/>
      <c r="F366" s="621"/>
      <c r="G366" s="621"/>
      <c r="H366" s="622"/>
    </row>
    <row r="367" spans="1:8" ht="15" customHeight="1">
      <c r="A367" s="141">
        <v>1723</v>
      </c>
      <c r="B367" s="621" t="s">
        <v>4240</v>
      </c>
      <c r="C367" s="621"/>
      <c r="D367" s="621"/>
      <c r="E367" s="621"/>
      <c r="F367" s="621"/>
      <c r="G367" s="621"/>
      <c r="H367" s="622"/>
    </row>
    <row r="368" spans="1:8" ht="15" customHeight="1">
      <c r="A368" s="141">
        <v>1724</v>
      </c>
      <c r="B368" s="621" t="s">
        <v>4241</v>
      </c>
      <c r="C368" s="621"/>
      <c r="D368" s="621"/>
      <c r="E368" s="621"/>
      <c r="F368" s="621"/>
      <c r="G368" s="621"/>
      <c r="H368" s="622"/>
    </row>
    <row r="369" spans="1:8" ht="15" customHeight="1">
      <c r="A369" s="141">
        <v>1729</v>
      </c>
      <c r="B369" s="621" t="s">
        <v>15</v>
      </c>
      <c r="C369" s="621"/>
      <c r="D369" s="621"/>
      <c r="E369" s="621"/>
      <c r="F369" s="621"/>
      <c r="G369" s="621"/>
      <c r="H369" s="622"/>
    </row>
    <row r="370" spans="1:8" ht="15" customHeight="1">
      <c r="A370" s="141">
        <v>1811</v>
      </c>
      <c r="B370" s="621" t="s">
        <v>4463</v>
      </c>
      <c r="C370" s="621"/>
      <c r="D370" s="621"/>
      <c r="E370" s="621"/>
      <c r="F370" s="621"/>
      <c r="G370" s="621"/>
      <c r="H370" s="622"/>
    </row>
    <row r="371" spans="1:8" ht="15" customHeight="1">
      <c r="A371" s="141">
        <v>1812</v>
      </c>
      <c r="B371" s="621" t="s">
        <v>16</v>
      </c>
      <c r="C371" s="621"/>
      <c r="D371" s="621"/>
      <c r="E371" s="621"/>
      <c r="F371" s="621"/>
      <c r="G371" s="621"/>
      <c r="H371" s="622"/>
    </row>
    <row r="372" spans="1:8" ht="15" customHeight="1">
      <c r="A372" s="141">
        <v>1813</v>
      </c>
      <c r="B372" s="621" t="s">
        <v>17</v>
      </c>
      <c r="C372" s="621"/>
      <c r="D372" s="621"/>
      <c r="E372" s="621"/>
      <c r="F372" s="621"/>
      <c r="G372" s="621"/>
      <c r="H372" s="622"/>
    </row>
    <row r="373" spans="1:8" ht="15" customHeight="1">
      <c r="A373" s="141">
        <v>1814</v>
      </c>
      <c r="B373" s="621" t="s">
        <v>18</v>
      </c>
      <c r="C373" s="621"/>
      <c r="D373" s="621"/>
      <c r="E373" s="621"/>
      <c r="F373" s="621"/>
      <c r="G373" s="621"/>
      <c r="H373" s="622"/>
    </row>
    <row r="374" spans="1:8" ht="15" customHeight="1">
      <c r="A374" s="141">
        <v>1820</v>
      </c>
      <c r="B374" s="621" t="s">
        <v>3322</v>
      </c>
      <c r="C374" s="621"/>
      <c r="D374" s="621"/>
      <c r="E374" s="621"/>
      <c r="F374" s="621"/>
      <c r="G374" s="621"/>
      <c r="H374" s="622"/>
    </row>
    <row r="375" spans="1:8" ht="15" customHeight="1">
      <c r="A375" s="141">
        <v>1910</v>
      </c>
      <c r="B375" s="621" t="s">
        <v>4464</v>
      </c>
      <c r="C375" s="621"/>
      <c r="D375" s="621"/>
      <c r="E375" s="621"/>
      <c r="F375" s="621"/>
      <c r="G375" s="621"/>
      <c r="H375" s="622"/>
    </row>
    <row r="376" spans="1:8" ht="15" customHeight="1">
      <c r="A376" s="141">
        <v>1920</v>
      </c>
      <c r="B376" s="621" t="s">
        <v>3323</v>
      </c>
      <c r="C376" s="621"/>
      <c r="D376" s="621"/>
      <c r="E376" s="621"/>
      <c r="F376" s="621"/>
      <c r="G376" s="621"/>
      <c r="H376" s="622"/>
    </row>
    <row r="377" spans="1:8" ht="15" customHeight="1">
      <c r="A377" s="141">
        <v>2011</v>
      </c>
      <c r="B377" s="621" t="s">
        <v>2405</v>
      </c>
      <c r="C377" s="621"/>
      <c r="D377" s="621"/>
      <c r="E377" s="621"/>
      <c r="F377" s="621"/>
      <c r="G377" s="621"/>
      <c r="H377" s="622"/>
    </row>
    <row r="378" spans="1:8" ht="15" customHeight="1">
      <c r="A378" s="141">
        <v>2012</v>
      </c>
      <c r="B378" s="621" t="s">
        <v>2406</v>
      </c>
      <c r="C378" s="621"/>
      <c r="D378" s="621"/>
      <c r="E378" s="621"/>
      <c r="F378" s="621"/>
      <c r="G378" s="621"/>
      <c r="H378" s="622"/>
    </row>
    <row r="379" spans="1:8" ht="15" customHeight="1">
      <c r="A379" s="141">
        <v>2013</v>
      </c>
      <c r="B379" s="621" t="s">
        <v>3324</v>
      </c>
      <c r="C379" s="621"/>
      <c r="D379" s="621"/>
      <c r="E379" s="621"/>
      <c r="F379" s="621"/>
      <c r="G379" s="621"/>
      <c r="H379" s="622"/>
    </row>
    <row r="380" spans="1:8" ht="15" customHeight="1">
      <c r="A380" s="141">
        <v>2014</v>
      </c>
      <c r="B380" s="621" t="s">
        <v>3325</v>
      </c>
      <c r="C380" s="621"/>
      <c r="D380" s="621"/>
      <c r="E380" s="621"/>
      <c r="F380" s="621"/>
      <c r="G380" s="621"/>
      <c r="H380" s="622"/>
    </row>
    <row r="381" spans="1:8" ht="15" customHeight="1">
      <c r="A381" s="141">
        <v>2015</v>
      </c>
      <c r="B381" s="621" t="s">
        <v>3326</v>
      </c>
      <c r="C381" s="621"/>
      <c r="D381" s="621"/>
      <c r="E381" s="621"/>
      <c r="F381" s="621"/>
      <c r="G381" s="621"/>
      <c r="H381" s="622"/>
    </row>
    <row r="382" spans="1:8" ht="15" customHeight="1">
      <c r="A382" s="141">
        <v>2016</v>
      </c>
      <c r="B382" s="621" t="s">
        <v>3327</v>
      </c>
      <c r="C382" s="621"/>
      <c r="D382" s="621"/>
      <c r="E382" s="621"/>
      <c r="F382" s="621"/>
      <c r="G382" s="621"/>
      <c r="H382" s="622"/>
    </row>
    <row r="383" spans="1:8" ht="15" customHeight="1">
      <c r="A383" s="141">
        <v>2017</v>
      </c>
      <c r="B383" s="621" t="s">
        <v>3328</v>
      </c>
      <c r="C383" s="621"/>
      <c r="D383" s="621"/>
      <c r="E383" s="621"/>
      <c r="F383" s="621"/>
      <c r="G383" s="621"/>
      <c r="H383" s="622"/>
    </row>
    <row r="384" spans="1:8" ht="15" customHeight="1">
      <c r="A384" s="141">
        <v>2020</v>
      </c>
      <c r="B384" s="621" t="s">
        <v>3329</v>
      </c>
      <c r="C384" s="621"/>
      <c r="D384" s="621"/>
      <c r="E384" s="621"/>
      <c r="F384" s="621"/>
      <c r="G384" s="621"/>
      <c r="H384" s="622"/>
    </row>
    <row r="385" spans="1:8" ht="15" customHeight="1">
      <c r="A385" s="141">
        <v>2030</v>
      </c>
      <c r="B385" s="621" t="s">
        <v>3330</v>
      </c>
      <c r="C385" s="621"/>
      <c r="D385" s="621"/>
      <c r="E385" s="621"/>
      <c r="F385" s="621"/>
      <c r="G385" s="621"/>
      <c r="H385" s="622"/>
    </row>
    <row r="386" spans="1:8" ht="15" customHeight="1">
      <c r="A386" s="141">
        <v>2041</v>
      </c>
      <c r="B386" s="621" t="s">
        <v>3705</v>
      </c>
      <c r="C386" s="621"/>
      <c r="D386" s="621"/>
      <c r="E386" s="621"/>
      <c r="F386" s="621"/>
      <c r="G386" s="621"/>
      <c r="H386" s="622"/>
    </row>
    <row r="387" spans="1:8" ht="15" customHeight="1">
      <c r="A387" s="141">
        <v>2042</v>
      </c>
      <c r="B387" s="621" t="s">
        <v>3731</v>
      </c>
      <c r="C387" s="621"/>
      <c r="D387" s="621"/>
      <c r="E387" s="621"/>
      <c r="F387" s="621"/>
      <c r="G387" s="621"/>
      <c r="H387" s="622"/>
    </row>
    <row r="388" spans="1:8" ht="15" customHeight="1">
      <c r="A388" s="141">
        <v>2051</v>
      </c>
      <c r="B388" s="621" t="s">
        <v>2513</v>
      </c>
      <c r="C388" s="621"/>
      <c r="D388" s="621"/>
      <c r="E388" s="621"/>
      <c r="F388" s="621"/>
      <c r="G388" s="621"/>
      <c r="H388" s="622"/>
    </row>
    <row r="389" spans="1:8" ht="15" customHeight="1">
      <c r="A389" s="141">
        <v>2052</v>
      </c>
      <c r="B389" s="621" t="s">
        <v>3732</v>
      </c>
      <c r="C389" s="621"/>
      <c r="D389" s="621"/>
      <c r="E389" s="621"/>
      <c r="F389" s="621"/>
      <c r="G389" s="621"/>
      <c r="H389" s="622"/>
    </row>
    <row r="390" spans="1:8" ht="15" customHeight="1">
      <c r="A390" s="141">
        <v>2053</v>
      </c>
      <c r="B390" s="621" t="s">
        <v>2514</v>
      </c>
      <c r="C390" s="621"/>
      <c r="D390" s="621"/>
      <c r="E390" s="621"/>
      <c r="F390" s="621"/>
      <c r="G390" s="621"/>
      <c r="H390" s="622"/>
    </row>
    <row r="391" spans="1:8" ht="15" customHeight="1">
      <c r="A391" s="141">
        <v>2059</v>
      </c>
      <c r="B391" s="621" t="s">
        <v>3733</v>
      </c>
      <c r="C391" s="621"/>
      <c r="D391" s="621"/>
      <c r="E391" s="621"/>
      <c r="F391" s="621"/>
      <c r="G391" s="621"/>
      <c r="H391" s="622"/>
    </row>
    <row r="392" spans="1:8" ht="15" customHeight="1">
      <c r="A392" s="141">
        <v>2060</v>
      </c>
      <c r="B392" s="621" t="s">
        <v>3734</v>
      </c>
      <c r="C392" s="621"/>
      <c r="D392" s="621"/>
      <c r="E392" s="621"/>
      <c r="F392" s="621"/>
      <c r="G392" s="621"/>
      <c r="H392" s="622"/>
    </row>
    <row r="393" spans="1:8" ht="15" customHeight="1">
      <c r="A393" s="141">
        <v>2110</v>
      </c>
      <c r="B393" s="621" t="s">
        <v>3735</v>
      </c>
      <c r="C393" s="621"/>
      <c r="D393" s="621"/>
      <c r="E393" s="621"/>
      <c r="F393" s="621"/>
      <c r="G393" s="621"/>
      <c r="H393" s="622"/>
    </row>
    <row r="394" spans="1:8" ht="15" customHeight="1">
      <c r="A394" s="141">
        <v>2120</v>
      </c>
      <c r="B394" s="621" t="s">
        <v>2512</v>
      </c>
      <c r="C394" s="621"/>
      <c r="D394" s="621"/>
      <c r="E394" s="621"/>
      <c r="F394" s="621"/>
      <c r="G394" s="621"/>
      <c r="H394" s="622"/>
    </row>
    <row r="395" spans="1:8" ht="15" customHeight="1">
      <c r="A395" s="141">
        <v>2211</v>
      </c>
      <c r="B395" s="621" t="s">
        <v>3736</v>
      </c>
      <c r="C395" s="621"/>
      <c r="D395" s="621"/>
      <c r="E395" s="621"/>
      <c r="F395" s="621"/>
      <c r="G395" s="621"/>
      <c r="H395" s="622"/>
    </row>
    <row r="396" spans="1:8" ht="15" customHeight="1">
      <c r="A396" s="141">
        <v>2219</v>
      </c>
      <c r="B396" s="621" t="s">
        <v>2515</v>
      </c>
      <c r="C396" s="621"/>
      <c r="D396" s="621"/>
      <c r="E396" s="621"/>
      <c r="F396" s="621"/>
      <c r="G396" s="621"/>
      <c r="H396" s="622"/>
    </row>
    <row r="397" spans="1:8" ht="15" customHeight="1">
      <c r="A397" s="141">
        <v>2221</v>
      </c>
      <c r="B397" s="621" t="s">
        <v>3737</v>
      </c>
      <c r="C397" s="621"/>
      <c r="D397" s="621"/>
      <c r="E397" s="621"/>
      <c r="F397" s="621"/>
      <c r="G397" s="621"/>
      <c r="H397" s="622"/>
    </row>
    <row r="398" spans="1:8" ht="15" customHeight="1">
      <c r="A398" s="141">
        <v>2222</v>
      </c>
      <c r="B398" s="621" t="s">
        <v>2516</v>
      </c>
      <c r="C398" s="621"/>
      <c r="D398" s="621"/>
      <c r="E398" s="621"/>
      <c r="F398" s="621"/>
      <c r="G398" s="621"/>
      <c r="H398" s="622"/>
    </row>
    <row r="399" spans="1:8" ht="15" customHeight="1">
      <c r="A399" s="141">
        <v>2223</v>
      </c>
      <c r="B399" s="621" t="s">
        <v>3738</v>
      </c>
      <c r="C399" s="621"/>
      <c r="D399" s="621"/>
      <c r="E399" s="621"/>
      <c r="F399" s="621"/>
      <c r="G399" s="621"/>
      <c r="H399" s="622"/>
    </row>
    <row r="400" spans="1:8" ht="15" customHeight="1">
      <c r="A400" s="141">
        <v>2229</v>
      </c>
      <c r="B400" s="621" t="s">
        <v>3739</v>
      </c>
      <c r="C400" s="621"/>
      <c r="D400" s="621"/>
      <c r="E400" s="621"/>
      <c r="F400" s="621"/>
      <c r="G400" s="621"/>
      <c r="H400" s="622"/>
    </row>
    <row r="401" spans="1:8" ht="15" customHeight="1">
      <c r="A401" s="141">
        <v>2311</v>
      </c>
      <c r="B401" s="621" t="s">
        <v>3570</v>
      </c>
      <c r="C401" s="621"/>
      <c r="D401" s="621"/>
      <c r="E401" s="621"/>
      <c r="F401" s="621"/>
      <c r="G401" s="621"/>
      <c r="H401" s="622"/>
    </row>
    <row r="402" spans="1:8" ht="15" customHeight="1">
      <c r="A402" s="141">
        <v>2312</v>
      </c>
      <c r="B402" s="621" t="s">
        <v>3571</v>
      </c>
      <c r="C402" s="621"/>
      <c r="D402" s="621"/>
      <c r="E402" s="621"/>
      <c r="F402" s="621"/>
      <c r="G402" s="621"/>
      <c r="H402" s="622"/>
    </row>
    <row r="403" spans="1:8" ht="15" customHeight="1">
      <c r="A403" s="141">
        <v>2313</v>
      </c>
      <c r="B403" s="621" t="s">
        <v>4461</v>
      </c>
      <c r="C403" s="621"/>
      <c r="D403" s="621"/>
      <c r="E403" s="621"/>
      <c r="F403" s="621"/>
      <c r="G403" s="621"/>
      <c r="H403" s="622"/>
    </row>
    <row r="404" spans="1:8" ht="15" customHeight="1">
      <c r="A404" s="141">
        <v>2314</v>
      </c>
      <c r="B404" s="621" t="s">
        <v>4462</v>
      </c>
      <c r="C404" s="621"/>
      <c r="D404" s="621"/>
      <c r="E404" s="621"/>
      <c r="F404" s="621"/>
      <c r="G404" s="621"/>
      <c r="H404" s="622"/>
    </row>
    <row r="405" spans="1:8" ht="15" customHeight="1">
      <c r="A405" s="141">
        <v>2319</v>
      </c>
      <c r="B405" s="621" t="s">
        <v>3740</v>
      </c>
      <c r="C405" s="621"/>
      <c r="D405" s="621"/>
      <c r="E405" s="621"/>
      <c r="F405" s="621"/>
      <c r="G405" s="621"/>
      <c r="H405" s="622"/>
    </row>
    <row r="406" spans="1:8" ht="15" customHeight="1">
      <c r="A406" s="141">
        <v>2320</v>
      </c>
      <c r="B406" s="621" t="s">
        <v>3741</v>
      </c>
      <c r="C406" s="621"/>
      <c r="D406" s="621"/>
      <c r="E406" s="621"/>
      <c r="F406" s="621"/>
      <c r="G406" s="621"/>
      <c r="H406" s="622"/>
    </row>
    <row r="407" spans="1:8" ht="15" customHeight="1">
      <c r="A407" s="141">
        <v>2331</v>
      </c>
      <c r="B407" s="621" t="s">
        <v>266</v>
      </c>
      <c r="C407" s="621"/>
      <c r="D407" s="621"/>
      <c r="E407" s="621"/>
      <c r="F407" s="621"/>
      <c r="G407" s="621"/>
      <c r="H407" s="622"/>
    </row>
    <row r="408" spans="1:8" ht="15" customHeight="1">
      <c r="A408" s="141">
        <v>2332</v>
      </c>
      <c r="B408" s="621" t="s">
        <v>3631</v>
      </c>
      <c r="C408" s="621"/>
      <c r="D408" s="621"/>
      <c r="E408" s="621"/>
      <c r="F408" s="621"/>
      <c r="G408" s="621"/>
      <c r="H408" s="622"/>
    </row>
    <row r="409" spans="1:8" ht="15" customHeight="1">
      <c r="A409" s="141">
        <v>2341</v>
      </c>
      <c r="B409" s="621" t="s">
        <v>3632</v>
      </c>
      <c r="C409" s="621"/>
      <c r="D409" s="621"/>
      <c r="E409" s="621"/>
      <c r="F409" s="621"/>
      <c r="G409" s="621"/>
      <c r="H409" s="622"/>
    </row>
    <row r="410" spans="1:8" ht="15" customHeight="1">
      <c r="A410" s="141">
        <v>2342</v>
      </c>
      <c r="B410" s="621" t="s">
        <v>3633</v>
      </c>
      <c r="C410" s="621"/>
      <c r="D410" s="621"/>
      <c r="E410" s="621"/>
      <c r="F410" s="621"/>
      <c r="G410" s="621"/>
      <c r="H410" s="622"/>
    </row>
    <row r="411" spans="1:8" ht="15" customHeight="1">
      <c r="A411" s="141">
        <v>2343</v>
      </c>
      <c r="B411" s="621" t="s">
        <v>3634</v>
      </c>
      <c r="C411" s="621"/>
      <c r="D411" s="621"/>
      <c r="E411" s="621"/>
      <c r="F411" s="621"/>
      <c r="G411" s="621"/>
      <c r="H411" s="622"/>
    </row>
    <row r="412" spans="1:8" ht="15" customHeight="1">
      <c r="A412" s="141">
        <v>2344</v>
      </c>
      <c r="B412" s="621" t="s">
        <v>1596</v>
      </c>
      <c r="C412" s="621"/>
      <c r="D412" s="621"/>
      <c r="E412" s="621"/>
      <c r="F412" s="621"/>
      <c r="G412" s="621"/>
      <c r="H412" s="622"/>
    </row>
    <row r="413" spans="1:8" ht="15" customHeight="1">
      <c r="A413" s="141">
        <v>2349</v>
      </c>
      <c r="B413" s="621" t="s">
        <v>1597</v>
      </c>
      <c r="C413" s="621"/>
      <c r="D413" s="621"/>
      <c r="E413" s="621"/>
      <c r="F413" s="621"/>
      <c r="G413" s="621"/>
      <c r="H413" s="622"/>
    </row>
    <row r="414" spans="1:8" ht="15" customHeight="1">
      <c r="A414" s="141">
        <v>2351</v>
      </c>
      <c r="B414" s="621" t="s">
        <v>267</v>
      </c>
      <c r="C414" s="621"/>
      <c r="D414" s="621"/>
      <c r="E414" s="621"/>
      <c r="F414" s="621"/>
      <c r="G414" s="621"/>
      <c r="H414" s="622"/>
    </row>
    <row r="415" spans="1:8" ht="15" customHeight="1">
      <c r="A415" s="141">
        <v>2352</v>
      </c>
      <c r="B415" s="621" t="s">
        <v>1598</v>
      </c>
      <c r="C415" s="621"/>
      <c r="D415" s="621"/>
      <c r="E415" s="621"/>
      <c r="F415" s="621"/>
      <c r="G415" s="621"/>
      <c r="H415" s="622"/>
    </row>
    <row r="416" spans="1:8" ht="15" customHeight="1">
      <c r="A416" s="141">
        <v>2361</v>
      </c>
      <c r="B416" s="621" t="s">
        <v>1599</v>
      </c>
      <c r="C416" s="621"/>
      <c r="D416" s="621"/>
      <c r="E416" s="621"/>
      <c r="F416" s="621"/>
      <c r="G416" s="621"/>
      <c r="H416" s="622"/>
    </row>
    <row r="417" spans="1:8" ht="15" customHeight="1">
      <c r="A417" s="141">
        <v>2362</v>
      </c>
      <c r="B417" s="621" t="s">
        <v>1600</v>
      </c>
      <c r="C417" s="621"/>
      <c r="D417" s="621"/>
      <c r="E417" s="621"/>
      <c r="F417" s="621"/>
      <c r="G417" s="621"/>
      <c r="H417" s="622"/>
    </row>
    <row r="418" spans="1:8" ht="15" customHeight="1">
      <c r="A418" s="141">
        <v>2363</v>
      </c>
      <c r="B418" s="621" t="s">
        <v>151</v>
      </c>
      <c r="C418" s="621"/>
      <c r="D418" s="621"/>
      <c r="E418" s="621"/>
      <c r="F418" s="621"/>
      <c r="G418" s="621"/>
      <c r="H418" s="622"/>
    </row>
    <row r="419" spans="1:8" ht="15" customHeight="1">
      <c r="A419" s="141">
        <v>2364</v>
      </c>
      <c r="B419" s="621" t="s">
        <v>152</v>
      </c>
      <c r="C419" s="621"/>
      <c r="D419" s="621"/>
      <c r="E419" s="621"/>
      <c r="F419" s="621"/>
      <c r="G419" s="621"/>
      <c r="H419" s="622"/>
    </row>
    <row r="420" spans="1:8" ht="15" customHeight="1">
      <c r="A420" s="141">
        <v>2365</v>
      </c>
      <c r="B420" s="621" t="s">
        <v>153</v>
      </c>
      <c r="C420" s="621"/>
      <c r="D420" s="621"/>
      <c r="E420" s="621"/>
      <c r="F420" s="621"/>
      <c r="G420" s="621"/>
      <c r="H420" s="622"/>
    </row>
    <row r="421" spans="1:8" ht="15" customHeight="1">
      <c r="A421" s="141">
        <v>2369</v>
      </c>
      <c r="B421" s="621" t="s">
        <v>1601</v>
      </c>
      <c r="C421" s="621"/>
      <c r="D421" s="621"/>
      <c r="E421" s="621"/>
      <c r="F421" s="621"/>
      <c r="G421" s="621"/>
      <c r="H421" s="622"/>
    </row>
    <row r="422" spans="1:8" ht="15" customHeight="1">
      <c r="A422" s="141">
        <v>2370</v>
      </c>
      <c r="B422" s="621" t="s">
        <v>1602</v>
      </c>
      <c r="C422" s="621"/>
      <c r="D422" s="621"/>
      <c r="E422" s="621"/>
      <c r="F422" s="621"/>
      <c r="G422" s="621"/>
      <c r="H422" s="622"/>
    </row>
    <row r="423" spans="1:8" ht="15" customHeight="1">
      <c r="A423" s="141">
        <v>2391</v>
      </c>
      <c r="B423" s="621" t="s">
        <v>4161</v>
      </c>
      <c r="C423" s="621"/>
      <c r="D423" s="621"/>
      <c r="E423" s="621"/>
      <c r="F423" s="621"/>
      <c r="G423" s="621"/>
      <c r="H423" s="622"/>
    </row>
    <row r="424" spans="1:8" ht="15" customHeight="1">
      <c r="A424" s="141">
        <v>2399</v>
      </c>
      <c r="B424" s="621" t="s">
        <v>1603</v>
      </c>
      <c r="C424" s="621"/>
      <c r="D424" s="621"/>
      <c r="E424" s="621"/>
      <c r="F424" s="621"/>
      <c r="G424" s="621"/>
      <c r="H424" s="622"/>
    </row>
    <row r="425" spans="1:8" ht="15" customHeight="1">
      <c r="A425" s="141">
        <v>2410</v>
      </c>
      <c r="B425" s="621" t="s">
        <v>1604</v>
      </c>
      <c r="C425" s="621"/>
      <c r="D425" s="621"/>
      <c r="E425" s="621"/>
      <c r="F425" s="621"/>
      <c r="G425" s="621"/>
      <c r="H425" s="622"/>
    </row>
    <row r="426" spans="1:8" ht="15" customHeight="1">
      <c r="A426" s="141">
        <v>2420</v>
      </c>
      <c r="B426" s="621" t="s">
        <v>1605</v>
      </c>
      <c r="C426" s="621"/>
      <c r="D426" s="621"/>
      <c r="E426" s="621"/>
      <c r="F426" s="621"/>
      <c r="G426" s="621"/>
      <c r="H426" s="622"/>
    </row>
    <row r="427" spans="1:8" ht="15" customHeight="1">
      <c r="A427" s="141">
        <v>2431</v>
      </c>
      <c r="B427" s="621" t="s">
        <v>1606</v>
      </c>
      <c r="C427" s="621"/>
      <c r="D427" s="621"/>
      <c r="E427" s="621"/>
      <c r="F427" s="621"/>
      <c r="G427" s="621"/>
      <c r="H427" s="622"/>
    </row>
    <row r="428" spans="1:8" ht="15" customHeight="1">
      <c r="A428" s="141">
        <v>2432</v>
      </c>
      <c r="B428" s="621" t="s">
        <v>2711</v>
      </c>
      <c r="C428" s="621"/>
      <c r="D428" s="621"/>
      <c r="E428" s="621"/>
      <c r="F428" s="621"/>
      <c r="G428" s="621"/>
      <c r="H428" s="622"/>
    </row>
    <row r="429" spans="1:8" ht="15" customHeight="1">
      <c r="A429" s="141">
        <v>2433</v>
      </c>
      <c r="B429" s="621" t="s">
        <v>2712</v>
      </c>
      <c r="C429" s="621"/>
      <c r="D429" s="621"/>
      <c r="E429" s="621"/>
      <c r="F429" s="621"/>
      <c r="G429" s="621"/>
      <c r="H429" s="622"/>
    </row>
    <row r="430" spans="1:8" ht="15" customHeight="1">
      <c r="A430" s="141">
        <v>2434</v>
      </c>
      <c r="B430" s="621" t="s">
        <v>2713</v>
      </c>
      <c r="C430" s="621"/>
      <c r="D430" s="621"/>
      <c r="E430" s="621"/>
      <c r="F430" s="621"/>
      <c r="G430" s="621"/>
      <c r="H430" s="622"/>
    </row>
    <row r="431" spans="1:8" ht="15" customHeight="1">
      <c r="A431" s="141">
        <v>2441</v>
      </c>
      <c r="B431" s="621" t="s">
        <v>4162</v>
      </c>
      <c r="C431" s="621"/>
      <c r="D431" s="621"/>
      <c r="E431" s="621"/>
      <c r="F431" s="621"/>
      <c r="G431" s="621"/>
      <c r="H431" s="622"/>
    </row>
    <row r="432" spans="1:8" ht="15" customHeight="1">
      <c r="A432" s="141">
        <v>2442</v>
      </c>
      <c r="B432" s="621" t="s">
        <v>4163</v>
      </c>
      <c r="C432" s="621"/>
      <c r="D432" s="621"/>
      <c r="E432" s="621"/>
      <c r="F432" s="621"/>
      <c r="G432" s="621"/>
      <c r="H432" s="622"/>
    </row>
    <row r="433" spans="1:8" ht="15" customHeight="1">
      <c r="A433" s="141">
        <v>2443</v>
      </c>
      <c r="B433" s="621" t="s">
        <v>2714</v>
      </c>
      <c r="C433" s="621"/>
      <c r="D433" s="621"/>
      <c r="E433" s="621"/>
      <c r="F433" s="621"/>
      <c r="G433" s="621"/>
      <c r="H433" s="622"/>
    </row>
    <row r="434" spans="1:8" ht="15" customHeight="1">
      <c r="A434" s="141">
        <v>2444</v>
      </c>
      <c r="B434" s="621" t="s">
        <v>4164</v>
      </c>
      <c r="C434" s="621"/>
      <c r="D434" s="621"/>
      <c r="E434" s="621"/>
      <c r="F434" s="621"/>
      <c r="G434" s="621"/>
      <c r="H434" s="622"/>
    </row>
    <row r="435" spans="1:8" ht="15" customHeight="1">
      <c r="A435" s="141">
        <v>2445</v>
      </c>
      <c r="B435" s="621" t="s">
        <v>4165</v>
      </c>
      <c r="C435" s="621"/>
      <c r="D435" s="621"/>
      <c r="E435" s="621"/>
      <c r="F435" s="621"/>
      <c r="G435" s="621"/>
      <c r="H435" s="622"/>
    </row>
    <row r="436" spans="1:8" ht="15" customHeight="1">
      <c r="A436" s="141">
        <v>2446</v>
      </c>
      <c r="B436" s="621" t="s">
        <v>2715</v>
      </c>
      <c r="C436" s="621"/>
      <c r="D436" s="621"/>
      <c r="E436" s="621"/>
      <c r="F436" s="621"/>
      <c r="G436" s="621"/>
      <c r="H436" s="622"/>
    </row>
    <row r="437" spans="1:8" ht="15" customHeight="1">
      <c r="A437" s="141">
        <v>2451</v>
      </c>
      <c r="B437" s="621" t="s">
        <v>4166</v>
      </c>
      <c r="C437" s="621"/>
      <c r="D437" s="621"/>
      <c r="E437" s="621"/>
      <c r="F437" s="621"/>
      <c r="G437" s="621"/>
      <c r="H437" s="622"/>
    </row>
    <row r="438" spans="1:8" ht="15" customHeight="1">
      <c r="A438" s="141">
        <v>2452</v>
      </c>
      <c r="B438" s="621" t="s">
        <v>4167</v>
      </c>
      <c r="C438" s="621"/>
      <c r="D438" s="621"/>
      <c r="E438" s="621"/>
      <c r="F438" s="621"/>
      <c r="G438" s="621"/>
      <c r="H438" s="622"/>
    </row>
    <row r="439" spans="1:8" ht="15" customHeight="1">
      <c r="A439" s="141">
        <v>2453</v>
      </c>
      <c r="B439" s="621" t="s">
        <v>2716</v>
      </c>
      <c r="C439" s="621"/>
      <c r="D439" s="621"/>
      <c r="E439" s="621"/>
      <c r="F439" s="621"/>
      <c r="G439" s="621"/>
      <c r="H439" s="622"/>
    </row>
    <row r="440" spans="1:8" ht="15" customHeight="1">
      <c r="A440" s="141">
        <v>2454</v>
      </c>
      <c r="B440" s="621" t="s">
        <v>2717</v>
      </c>
      <c r="C440" s="621"/>
      <c r="D440" s="621"/>
      <c r="E440" s="621"/>
      <c r="F440" s="621"/>
      <c r="G440" s="621"/>
      <c r="H440" s="622"/>
    </row>
    <row r="441" spans="1:8" ht="15" customHeight="1">
      <c r="A441" s="141">
        <v>2511</v>
      </c>
      <c r="B441" s="621" t="s">
        <v>2718</v>
      </c>
      <c r="C441" s="621"/>
      <c r="D441" s="621"/>
      <c r="E441" s="621"/>
      <c r="F441" s="621"/>
      <c r="G441" s="621"/>
      <c r="H441" s="622"/>
    </row>
    <row r="442" spans="1:8" ht="15" customHeight="1">
      <c r="A442" s="141">
        <v>2512</v>
      </c>
      <c r="B442" s="621" t="s">
        <v>2719</v>
      </c>
      <c r="C442" s="621"/>
      <c r="D442" s="621"/>
      <c r="E442" s="621"/>
      <c r="F442" s="621"/>
      <c r="G442" s="621"/>
      <c r="H442" s="622"/>
    </row>
    <row r="443" spans="1:8" ht="15" customHeight="1">
      <c r="A443" s="141">
        <v>2521</v>
      </c>
      <c r="B443" s="621" t="s">
        <v>1586</v>
      </c>
      <c r="C443" s="621"/>
      <c r="D443" s="621"/>
      <c r="E443" s="621"/>
      <c r="F443" s="621"/>
      <c r="G443" s="621"/>
      <c r="H443" s="622"/>
    </row>
    <row r="444" spans="1:8" ht="15" customHeight="1">
      <c r="A444" s="141">
        <v>2529</v>
      </c>
      <c r="B444" s="621" t="s">
        <v>3550</v>
      </c>
      <c r="C444" s="621"/>
      <c r="D444" s="621"/>
      <c r="E444" s="621"/>
      <c r="F444" s="621"/>
      <c r="G444" s="621"/>
      <c r="H444" s="622"/>
    </row>
    <row r="445" spans="1:8" ht="15" customHeight="1">
      <c r="A445" s="141">
        <v>2530</v>
      </c>
      <c r="B445" s="621" t="s">
        <v>3160</v>
      </c>
      <c r="C445" s="621"/>
      <c r="D445" s="621"/>
      <c r="E445" s="621"/>
      <c r="F445" s="621"/>
      <c r="G445" s="621"/>
      <c r="H445" s="622"/>
    </row>
    <row r="446" spans="1:8" ht="15" customHeight="1">
      <c r="A446" s="141">
        <v>2540</v>
      </c>
      <c r="B446" s="621" t="s">
        <v>3161</v>
      </c>
      <c r="C446" s="621"/>
      <c r="D446" s="621"/>
      <c r="E446" s="621"/>
      <c r="F446" s="621"/>
      <c r="G446" s="621"/>
      <c r="H446" s="622"/>
    </row>
    <row r="447" spans="1:8" ht="15" customHeight="1">
      <c r="A447" s="141">
        <v>2550</v>
      </c>
      <c r="B447" s="621" t="s">
        <v>3162</v>
      </c>
      <c r="C447" s="621"/>
      <c r="D447" s="621"/>
      <c r="E447" s="621"/>
      <c r="F447" s="621"/>
      <c r="G447" s="621"/>
      <c r="H447" s="622"/>
    </row>
    <row r="448" spans="1:8" ht="15" customHeight="1">
      <c r="A448" s="141">
        <v>2561</v>
      </c>
      <c r="B448" s="621" t="s">
        <v>3163</v>
      </c>
      <c r="C448" s="621"/>
      <c r="D448" s="621"/>
      <c r="E448" s="621"/>
      <c r="F448" s="621"/>
      <c r="G448" s="621"/>
      <c r="H448" s="622"/>
    </row>
    <row r="449" spans="1:8" ht="15" customHeight="1">
      <c r="A449" s="141">
        <v>2562</v>
      </c>
      <c r="B449" s="621" t="s">
        <v>3164</v>
      </c>
      <c r="C449" s="621"/>
      <c r="D449" s="621"/>
      <c r="E449" s="621"/>
      <c r="F449" s="621"/>
      <c r="G449" s="621"/>
      <c r="H449" s="622"/>
    </row>
    <row r="450" spans="1:8" ht="15" customHeight="1">
      <c r="A450" s="141">
        <v>2571</v>
      </c>
      <c r="B450" s="621" t="s">
        <v>2759</v>
      </c>
      <c r="C450" s="621"/>
      <c r="D450" s="621"/>
      <c r="E450" s="621"/>
      <c r="F450" s="621"/>
      <c r="G450" s="621"/>
      <c r="H450" s="622"/>
    </row>
    <row r="451" spans="1:8" ht="15" customHeight="1">
      <c r="A451" s="141">
        <v>2572</v>
      </c>
      <c r="B451" s="621" t="s">
        <v>2761</v>
      </c>
      <c r="C451" s="621"/>
      <c r="D451" s="621"/>
      <c r="E451" s="621"/>
      <c r="F451" s="621"/>
      <c r="G451" s="621"/>
      <c r="H451" s="622"/>
    </row>
    <row r="452" spans="1:8" ht="15" customHeight="1">
      <c r="A452" s="141">
        <v>2573</v>
      </c>
      <c r="B452" s="621" t="s">
        <v>2760</v>
      </c>
      <c r="C452" s="621"/>
      <c r="D452" s="621"/>
      <c r="E452" s="621"/>
      <c r="F452" s="621"/>
      <c r="G452" s="621"/>
      <c r="H452" s="622"/>
    </row>
    <row r="453" spans="1:8" ht="15" customHeight="1">
      <c r="A453" s="141">
        <v>2591</v>
      </c>
      <c r="B453" s="621" t="s">
        <v>3165</v>
      </c>
      <c r="C453" s="621"/>
      <c r="D453" s="621"/>
      <c r="E453" s="621"/>
      <c r="F453" s="621"/>
      <c r="G453" s="621"/>
      <c r="H453" s="622"/>
    </row>
    <row r="454" spans="1:8" ht="15" customHeight="1">
      <c r="A454" s="141">
        <v>2592</v>
      </c>
      <c r="B454" s="621" t="s">
        <v>3166</v>
      </c>
      <c r="C454" s="621"/>
      <c r="D454" s="621"/>
      <c r="E454" s="621"/>
      <c r="F454" s="621"/>
      <c r="G454" s="621"/>
      <c r="H454" s="622"/>
    </row>
    <row r="455" spans="1:8" ht="15" customHeight="1">
      <c r="A455" s="141">
        <v>2593</v>
      </c>
      <c r="B455" s="621" t="s">
        <v>3167</v>
      </c>
      <c r="C455" s="621"/>
      <c r="D455" s="621"/>
      <c r="E455" s="621"/>
      <c r="F455" s="621"/>
      <c r="G455" s="621"/>
      <c r="H455" s="622"/>
    </row>
    <row r="456" spans="1:8" ht="15" customHeight="1">
      <c r="A456" s="141">
        <v>2594</v>
      </c>
      <c r="B456" s="621" t="s">
        <v>3168</v>
      </c>
      <c r="C456" s="621"/>
      <c r="D456" s="621"/>
      <c r="E456" s="621"/>
      <c r="F456" s="621"/>
      <c r="G456" s="621"/>
      <c r="H456" s="622"/>
    </row>
    <row r="457" spans="1:8" ht="15" customHeight="1">
      <c r="A457" s="141">
        <v>2599</v>
      </c>
      <c r="B457" s="621" t="s">
        <v>1768</v>
      </c>
      <c r="C457" s="621"/>
      <c r="D457" s="621"/>
      <c r="E457" s="621"/>
      <c r="F457" s="621"/>
      <c r="G457" s="621"/>
      <c r="H457" s="622"/>
    </row>
    <row r="458" spans="1:8" ht="15" customHeight="1">
      <c r="A458" s="141">
        <v>2611</v>
      </c>
      <c r="B458" s="621" t="s">
        <v>1769</v>
      </c>
      <c r="C458" s="621"/>
      <c r="D458" s="621"/>
      <c r="E458" s="621"/>
      <c r="F458" s="621"/>
      <c r="G458" s="621"/>
      <c r="H458" s="622"/>
    </row>
    <row r="459" spans="1:8" ht="15" customHeight="1">
      <c r="A459" s="141">
        <v>2612</v>
      </c>
      <c r="B459" s="621" t="s">
        <v>1770</v>
      </c>
      <c r="C459" s="621"/>
      <c r="D459" s="621"/>
      <c r="E459" s="621"/>
      <c r="F459" s="621"/>
      <c r="G459" s="621"/>
      <c r="H459" s="622"/>
    </row>
    <row r="460" spans="1:8" ht="15" customHeight="1">
      <c r="A460" s="141">
        <v>2620</v>
      </c>
      <c r="B460" s="621" t="s">
        <v>1771</v>
      </c>
      <c r="C460" s="621"/>
      <c r="D460" s="621"/>
      <c r="E460" s="621"/>
      <c r="F460" s="621"/>
      <c r="G460" s="621"/>
      <c r="H460" s="622"/>
    </row>
    <row r="461" spans="1:8" ht="15" customHeight="1">
      <c r="A461" s="141">
        <v>2630</v>
      </c>
      <c r="B461" s="621" t="s">
        <v>1772</v>
      </c>
      <c r="C461" s="621"/>
      <c r="D461" s="621"/>
      <c r="E461" s="621"/>
      <c r="F461" s="621"/>
      <c r="G461" s="621"/>
      <c r="H461" s="622"/>
    </row>
    <row r="462" spans="1:8" ht="15" customHeight="1">
      <c r="A462" s="141">
        <v>2640</v>
      </c>
      <c r="B462" s="621" t="s">
        <v>1773</v>
      </c>
      <c r="C462" s="621"/>
      <c r="D462" s="621"/>
      <c r="E462" s="621"/>
      <c r="F462" s="621"/>
      <c r="G462" s="621"/>
      <c r="H462" s="622"/>
    </row>
    <row r="463" spans="1:8" ht="15" customHeight="1">
      <c r="A463" s="141">
        <v>2651</v>
      </c>
      <c r="B463" s="621" t="s">
        <v>1774</v>
      </c>
      <c r="C463" s="621"/>
      <c r="D463" s="621"/>
      <c r="E463" s="621"/>
      <c r="F463" s="621"/>
      <c r="G463" s="621"/>
      <c r="H463" s="622"/>
    </row>
    <row r="464" spans="1:8" ht="15" customHeight="1">
      <c r="A464" s="141">
        <v>2652</v>
      </c>
      <c r="B464" s="621" t="s">
        <v>1775</v>
      </c>
      <c r="C464" s="621"/>
      <c r="D464" s="621"/>
      <c r="E464" s="621"/>
      <c r="F464" s="621"/>
      <c r="G464" s="621"/>
      <c r="H464" s="622"/>
    </row>
    <row r="465" spans="1:8" ht="15" customHeight="1">
      <c r="A465" s="141">
        <v>2660</v>
      </c>
      <c r="B465" s="621" t="s">
        <v>1776</v>
      </c>
      <c r="C465" s="621"/>
      <c r="D465" s="621"/>
      <c r="E465" s="621"/>
      <c r="F465" s="621"/>
      <c r="G465" s="621"/>
      <c r="H465" s="622"/>
    </row>
    <row r="466" spans="1:8" ht="15" customHeight="1">
      <c r="A466" s="141">
        <v>2670</v>
      </c>
      <c r="B466" s="621" t="s">
        <v>1777</v>
      </c>
      <c r="C466" s="621"/>
      <c r="D466" s="621"/>
      <c r="E466" s="621"/>
      <c r="F466" s="621"/>
      <c r="G466" s="621"/>
      <c r="H466" s="622"/>
    </row>
    <row r="467" spans="1:8" ht="15" customHeight="1">
      <c r="A467" s="141">
        <v>2680</v>
      </c>
      <c r="B467" s="621" t="s">
        <v>1778</v>
      </c>
      <c r="C467" s="621"/>
      <c r="D467" s="621"/>
      <c r="E467" s="621"/>
      <c r="F467" s="621"/>
      <c r="G467" s="621"/>
      <c r="H467" s="622"/>
    </row>
    <row r="468" spans="1:8" ht="15" customHeight="1">
      <c r="A468" s="141">
        <v>2711</v>
      </c>
      <c r="B468" s="621" t="s">
        <v>1779</v>
      </c>
      <c r="C468" s="621"/>
      <c r="D468" s="621"/>
      <c r="E468" s="621"/>
      <c r="F468" s="621"/>
      <c r="G468" s="621"/>
      <c r="H468" s="622"/>
    </row>
    <row r="469" spans="1:8" ht="15" customHeight="1">
      <c r="A469" s="141">
        <v>2712</v>
      </c>
      <c r="B469" s="621" t="s">
        <v>1780</v>
      </c>
      <c r="C469" s="621"/>
      <c r="D469" s="621"/>
      <c r="E469" s="621"/>
      <c r="F469" s="621"/>
      <c r="G469" s="621"/>
      <c r="H469" s="622"/>
    </row>
    <row r="470" spans="1:8" ht="15" customHeight="1">
      <c r="A470" s="141">
        <v>2720</v>
      </c>
      <c r="B470" s="621" t="s">
        <v>1781</v>
      </c>
      <c r="C470" s="621"/>
      <c r="D470" s="621"/>
      <c r="E470" s="621"/>
      <c r="F470" s="621"/>
      <c r="G470" s="621"/>
      <c r="H470" s="622"/>
    </row>
    <row r="471" spans="1:8" ht="15" customHeight="1">
      <c r="A471" s="141">
        <v>2731</v>
      </c>
      <c r="B471" s="621" t="s">
        <v>1782</v>
      </c>
      <c r="C471" s="621"/>
      <c r="D471" s="621"/>
      <c r="E471" s="621"/>
      <c r="F471" s="621"/>
      <c r="G471" s="621"/>
      <c r="H471" s="622"/>
    </row>
    <row r="472" spans="1:8" ht="15" customHeight="1">
      <c r="A472" s="141">
        <v>2732</v>
      </c>
      <c r="B472" s="621" t="s">
        <v>1783</v>
      </c>
      <c r="C472" s="621"/>
      <c r="D472" s="621"/>
      <c r="E472" s="621"/>
      <c r="F472" s="621"/>
      <c r="G472" s="621"/>
      <c r="H472" s="622"/>
    </row>
    <row r="473" spans="1:8" ht="15" customHeight="1">
      <c r="A473" s="141">
        <v>2733</v>
      </c>
      <c r="B473" s="621" t="s">
        <v>658</v>
      </c>
      <c r="C473" s="621"/>
      <c r="D473" s="621"/>
      <c r="E473" s="621"/>
      <c r="F473" s="621"/>
      <c r="G473" s="621"/>
      <c r="H473" s="622"/>
    </row>
    <row r="474" spans="1:8" ht="15" customHeight="1">
      <c r="A474" s="141">
        <v>2740</v>
      </c>
      <c r="B474" s="621" t="s">
        <v>1996</v>
      </c>
      <c r="C474" s="621"/>
      <c r="D474" s="621"/>
      <c r="E474" s="621"/>
      <c r="F474" s="621"/>
      <c r="G474" s="621"/>
      <c r="H474" s="622"/>
    </row>
    <row r="475" spans="1:8" ht="15" customHeight="1">
      <c r="A475" s="141">
        <v>2751</v>
      </c>
      <c r="B475" s="621" t="s">
        <v>1997</v>
      </c>
      <c r="C475" s="621"/>
      <c r="D475" s="621"/>
      <c r="E475" s="621"/>
      <c r="F475" s="621"/>
      <c r="G475" s="621"/>
      <c r="H475" s="622"/>
    </row>
    <row r="476" spans="1:8" ht="15" customHeight="1">
      <c r="A476" s="141">
        <v>2752</v>
      </c>
      <c r="B476" s="621" t="s">
        <v>1998</v>
      </c>
      <c r="C476" s="621"/>
      <c r="D476" s="621"/>
      <c r="E476" s="621"/>
      <c r="F476" s="621"/>
      <c r="G476" s="621"/>
      <c r="H476" s="622"/>
    </row>
    <row r="477" spans="1:8" ht="15" customHeight="1">
      <c r="A477" s="141">
        <v>2790</v>
      </c>
      <c r="B477" s="621" t="s">
        <v>1999</v>
      </c>
      <c r="C477" s="621"/>
      <c r="D477" s="621"/>
      <c r="E477" s="621"/>
      <c r="F477" s="621"/>
      <c r="G477" s="621"/>
      <c r="H477" s="622"/>
    </row>
    <row r="478" spans="1:8" ht="15" customHeight="1">
      <c r="A478" s="141">
        <v>2811</v>
      </c>
      <c r="B478" s="621" t="s">
        <v>2016</v>
      </c>
      <c r="C478" s="621"/>
      <c r="D478" s="621"/>
      <c r="E478" s="621"/>
      <c r="F478" s="621"/>
      <c r="G478" s="621"/>
      <c r="H478" s="622"/>
    </row>
    <row r="479" spans="1:8" ht="15" customHeight="1">
      <c r="A479" s="141">
        <v>2812</v>
      </c>
      <c r="B479" s="621" t="s">
        <v>2017</v>
      </c>
      <c r="C479" s="621"/>
      <c r="D479" s="621"/>
      <c r="E479" s="621"/>
      <c r="F479" s="621"/>
      <c r="G479" s="621"/>
      <c r="H479" s="622"/>
    </row>
    <row r="480" spans="1:8" ht="15" customHeight="1">
      <c r="A480" s="141">
        <v>2813</v>
      </c>
      <c r="B480" s="621" t="s">
        <v>2018</v>
      </c>
      <c r="C480" s="621"/>
      <c r="D480" s="621"/>
      <c r="E480" s="621"/>
      <c r="F480" s="621"/>
      <c r="G480" s="621"/>
      <c r="H480" s="622"/>
    </row>
    <row r="481" spans="1:8" ht="15" customHeight="1">
      <c r="A481" s="141">
        <v>2814</v>
      </c>
      <c r="B481" s="621" t="s">
        <v>4316</v>
      </c>
      <c r="C481" s="621"/>
      <c r="D481" s="621"/>
      <c r="E481" s="621"/>
      <c r="F481" s="621"/>
      <c r="G481" s="621"/>
      <c r="H481" s="622"/>
    </row>
    <row r="482" spans="1:8" ht="15" customHeight="1">
      <c r="A482" s="141">
        <v>2815</v>
      </c>
      <c r="B482" s="621" t="s">
        <v>4317</v>
      </c>
      <c r="C482" s="621"/>
      <c r="D482" s="621"/>
      <c r="E482" s="621"/>
      <c r="F482" s="621"/>
      <c r="G482" s="621"/>
      <c r="H482" s="622"/>
    </row>
    <row r="483" spans="1:8" ht="15" customHeight="1">
      <c r="A483" s="141">
        <v>2821</v>
      </c>
      <c r="B483" s="621" t="s">
        <v>4318</v>
      </c>
      <c r="C483" s="621"/>
      <c r="D483" s="621"/>
      <c r="E483" s="621"/>
      <c r="F483" s="621"/>
      <c r="G483" s="621"/>
      <c r="H483" s="622"/>
    </row>
    <row r="484" spans="1:8" ht="15" customHeight="1">
      <c r="A484" s="141">
        <v>2822</v>
      </c>
      <c r="B484" s="621" t="s">
        <v>2762</v>
      </c>
      <c r="C484" s="621"/>
      <c r="D484" s="621"/>
      <c r="E484" s="621"/>
      <c r="F484" s="621"/>
      <c r="G484" s="621"/>
      <c r="H484" s="622"/>
    </row>
    <row r="485" spans="1:8" ht="15" customHeight="1">
      <c r="A485" s="141">
        <v>2823</v>
      </c>
      <c r="B485" s="621" t="s">
        <v>4319</v>
      </c>
      <c r="C485" s="621"/>
      <c r="D485" s="621"/>
      <c r="E485" s="621"/>
      <c r="F485" s="621"/>
      <c r="G485" s="621"/>
      <c r="H485" s="622"/>
    </row>
    <row r="486" spans="1:8" ht="15" customHeight="1">
      <c r="A486" s="141">
        <v>2824</v>
      </c>
      <c r="B486" s="621" t="s">
        <v>4320</v>
      </c>
      <c r="C486" s="621"/>
      <c r="D486" s="621"/>
      <c r="E486" s="621"/>
      <c r="F486" s="621"/>
      <c r="G486" s="621"/>
      <c r="H486" s="622"/>
    </row>
    <row r="487" spans="1:8" ht="15" customHeight="1">
      <c r="A487" s="141">
        <v>2825</v>
      </c>
      <c r="B487" s="621" t="s">
        <v>4321</v>
      </c>
      <c r="C487" s="621"/>
      <c r="D487" s="621"/>
      <c r="E487" s="621"/>
      <c r="F487" s="621"/>
      <c r="G487" s="621"/>
      <c r="H487" s="622"/>
    </row>
    <row r="488" spans="1:8" ht="15" customHeight="1">
      <c r="A488" s="141">
        <v>2829</v>
      </c>
      <c r="B488" s="621" t="s">
        <v>4322</v>
      </c>
      <c r="C488" s="621"/>
      <c r="D488" s="621"/>
      <c r="E488" s="621"/>
      <c r="F488" s="621"/>
      <c r="G488" s="621"/>
      <c r="H488" s="622"/>
    </row>
    <row r="489" spans="1:8" ht="15" customHeight="1">
      <c r="A489" s="141">
        <v>2830</v>
      </c>
      <c r="B489" s="621" t="s">
        <v>3573</v>
      </c>
      <c r="C489" s="621"/>
      <c r="D489" s="621"/>
      <c r="E489" s="621"/>
      <c r="F489" s="621"/>
      <c r="G489" s="621"/>
      <c r="H489" s="622"/>
    </row>
    <row r="490" spans="1:8" ht="15" customHeight="1">
      <c r="A490" s="141">
        <v>2841</v>
      </c>
      <c r="B490" s="621" t="s">
        <v>3574</v>
      </c>
      <c r="C490" s="621"/>
      <c r="D490" s="621"/>
      <c r="E490" s="621"/>
      <c r="F490" s="621"/>
      <c r="G490" s="621"/>
      <c r="H490" s="622"/>
    </row>
    <row r="491" spans="1:8" ht="15" customHeight="1">
      <c r="A491" s="141">
        <v>2849</v>
      </c>
      <c r="B491" s="621" t="s">
        <v>3575</v>
      </c>
      <c r="C491" s="621"/>
      <c r="D491" s="621"/>
      <c r="E491" s="621"/>
      <c r="F491" s="621"/>
      <c r="G491" s="621"/>
      <c r="H491" s="622"/>
    </row>
    <row r="492" spans="1:8" ht="15" customHeight="1">
      <c r="A492" s="141">
        <v>2891</v>
      </c>
      <c r="B492" s="621" t="s">
        <v>2763</v>
      </c>
      <c r="C492" s="621"/>
      <c r="D492" s="621"/>
      <c r="E492" s="621"/>
      <c r="F492" s="621"/>
      <c r="G492" s="621"/>
      <c r="H492" s="622"/>
    </row>
    <row r="493" spans="1:8" ht="15" customHeight="1">
      <c r="A493" s="141">
        <v>2892</v>
      </c>
      <c r="B493" s="621" t="s">
        <v>3576</v>
      </c>
      <c r="C493" s="621"/>
      <c r="D493" s="621"/>
      <c r="E493" s="621"/>
      <c r="F493" s="621"/>
      <c r="G493" s="621"/>
      <c r="H493" s="622"/>
    </row>
    <row r="494" spans="1:8" ht="15" customHeight="1">
      <c r="A494" s="141">
        <v>2893</v>
      </c>
      <c r="B494" s="621" t="s">
        <v>3577</v>
      </c>
      <c r="C494" s="621"/>
      <c r="D494" s="621"/>
      <c r="E494" s="621"/>
      <c r="F494" s="621"/>
      <c r="G494" s="621"/>
      <c r="H494" s="622"/>
    </row>
    <row r="495" spans="1:8" ht="15" customHeight="1">
      <c r="A495" s="141">
        <v>2894</v>
      </c>
      <c r="B495" s="621" t="s">
        <v>3578</v>
      </c>
      <c r="C495" s="621"/>
      <c r="D495" s="621"/>
      <c r="E495" s="621"/>
      <c r="F495" s="621"/>
      <c r="G495" s="621"/>
      <c r="H495" s="622"/>
    </row>
    <row r="496" spans="1:8" ht="15" customHeight="1">
      <c r="A496" s="141">
        <v>2895</v>
      </c>
      <c r="B496" s="621" t="s">
        <v>3579</v>
      </c>
      <c r="C496" s="621"/>
      <c r="D496" s="621"/>
      <c r="E496" s="621"/>
      <c r="F496" s="621"/>
      <c r="G496" s="621"/>
      <c r="H496" s="622"/>
    </row>
    <row r="497" spans="1:8" ht="15" customHeight="1">
      <c r="A497" s="141">
        <v>2896</v>
      </c>
      <c r="B497" s="621" t="s">
        <v>2840</v>
      </c>
      <c r="C497" s="621"/>
      <c r="D497" s="621"/>
      <c r="E497" s="621"/>
      <c r="F497" s="621"/>
      <c r="G497" s="621"/>
      <c r="H497" s="622"/>
    </row>
    <row r="498" spans="1:8" ht="15" customHeight="1">
      <c r="A498" s="141">
        <v>2899</v>
      </c>
      <c r="B498" s="621" t="s">
        <v>2841</v>
      </c>
      <c r="C498" s="621"/>
      <c r="D498" s="621"/>
      <c r="E498" s="621"/>
      <c r="F498" s="621"/>
      <c r="G498" s="621"/>
      <c r="H498" s="622"/>
    </row>
    <row r="499" spans="1:8" ht="15" customHeight="1">
      <c r="A499" s="141">
        <v>2910</v>
      </c>
      <c r="B499" s="621" t="s">
        <v>1589</v>
      </c>
      <c r="C499" s="621"/>
      <c r="D499" s="621"/>
      <c r="E499" s="621"/>
      <c r="F499" s="621"/>
      <c r="G499" s="621"/>
      <c r="H499" s="622"/>
    </row>
    <row r="500" spans="1:8" ht="15" customHeight="1">
      <c r="A500" s="141">
        <v>2920</v>
      </c>
      <c r="B500" s="621" t="s">
        <v>2842</v>
      </c>
      <c r="C500" s="621"/>
      <c r="D500" s="621"/>
      <c r="E500" s="621"/>
      <c r="F500" s="621"/>
      <c r="G500" s="621"/>
      <c r="H500" s="622"/>
    </row>
    <row r="501" spans="1:8" ht="15" customHeight="1">
      <c r="A501" s="141">
        <v>2931</v>
      </c>
      <c r="B501" s="621" t="s">
        <v>2843</v>
      </c>
      <c r="C501" s="621"/>
      <c r="D501" s="621"/>
      <c r="E501" s="621"/>
      <c r="F501" s="621"/>
      <c r="G501" s="621"/>
      <c r="H501" s="622"/>
    </row>
    <row r="502" spans="1:8" ht="15" customHeight="1">
      <c r="A502" s="141">
        <v>2932</v>
      </c>
      <c r="B502" s="621" t="s">
        <v>2844</v>
      </c>
      <c r="C502" s="621"/>
      <c r="D502" s="621"/>
      <c r="E502" s="621"/>
      <c r="F502" s="621"/>
      <c r="G502" s="621"/>
      <c r="H502" s="622"/>
    </row>
    <row r="503" spans="1:8" ht="15" customHeight="1">
      <c r="A503" s="141">
        <v>3011</v>
      </c>
      <c r="B503" s="621" t="s">
        <v>2845</v>
      </c>
      <c r="C503" s="621"/>
      <c r="D503" s="621"/>
      <c r="E503" s="621"/>
      <c r="F503" s="621"/>
      <c r="G503" s="621"/>
      <c r="H503" s="622"/>
    </row>
    <row r="504" spans="1:8" ht="15" customHeight="1">
      <c r="A504" s="141">
        <v>3012</v>
      </c>
      <c r="B504" s="621" t="s">
        <v>2846</v>
      </c>
      <c r="C504" s="621"/>
      <c r="D504" s="621"/>
      <c r="E504" s="621"/>
      <c r="F504" s="621"/>
      <c r="G504" s="621"/>
      <c r="H504" s="622"/>
    </row>
    <row r="505" spans="1:8" ht="15" customHeight="1">
      <c r="A505" s="141">
        <v>3020</v>
      </c>
      <c r="B505" s="621" t="s">
        <v>3021</v>
      </c>
      <c r="C505" s="621"/>
      <c r="D505" s="621"/>
      <c r="E505" s="621"/>
      <c r="F505" s="621"/>
      <c r="G505" s="621"/>
      <c r="H505" s="622"/>
    </row>
    <row r="506" spans="1:8" ht="15" customHeight="1">
      <c r="A506" s="141">
        <v>3030</v>
      </c>
      <c r="B506" s="621" t="s">
        <v>3022</v>
      </c>
      <c r="C506" s="621"/>
      <c r="D506" s="621"/>
      <c r="E506" s="621"/>
      <c r="F506" s="621"/>
      <c r="G506" s="621"/>
      <c r="H506" s="622"/>
    </row>
    <row r="507" spans="1:8" ht="15" customHeight="1">
      <c r="A507" s="141">
        <v>3040</v>
      </c>
      <c r="B507" s="621" t="s">
        <v>3023</v>
      </c>
      <c r="C507" s="621"/>
      <c r="D507" s="621"/>
      <c r="E507" s="621"/>
      <c r="F507" s="621"/>
      <c r="G507" s="621"/>
      <c r="H507" s="622"/>
    </row>
    <row r="508" spans="1:8" ht="15" customHeight="1">
      <c r="A508" s="141">
        <v>3091</v>
      </c>
      <c r="B508" s="621" t="s">
        <v>472</v>
      </c>
      <c r="C508" s="621"/>
      <c r="D508" s="621"/>
      <c r="E508" s="621"/>
      <c r="F508" s="621"/>
      <c r="G508" s="621"/>
      <c r="H508" s="622"/>
    </row>
    <row r="509" spans="1:8" ht="15" customHeight="1">
      <c r="A509" s="141">
        <v>3092</v>
      </c>
      <c r="B509" s="621" t="s">
        <v>473</v>
      </c>
      <c r="C509" s="621"/>
      <c r="D509" s="621"/>
      <c r="E509" s="621"/>
      <c r="F509" s="621"/>
      <c r="G509" s="621"/>
      <c r="H509" s="622"/>
    </row>
    <row r="510" spans="1:8" ht="15" customHeight="1">
      <c r="A510" s="141">
        <v>3099</v>
      </c>
      <c r="B510" s="621" t="s">
        <v>474</v>
      </c>
      <c r="C510" s="621"/>
      <c r="D510" s="621"/>
      <c r="E510" s="621"/>
      <c r="F510" s="621"/>
      <c r="G510" s="621"/>
      <c r="H510" s="622"/>
    </row>
    <row r="511" spans="1:8" ht="15" customHeight="1">
      <c r="A511" s="141">
        <v>3101</v>
      </c>
      <c r="B511" s="621" t="s">
        <v>475</v>
      </c>
      <c r="C511" s="621"/>
      <c r="D511" s="621"/>
      <c r="E511" s="621"/>
      <c r="F511" s="621"/>
      <c r="G511" s="621"/>
      <c r="H511" s="622"/>
    </row>
    <row r="512" spans="1:8" ht="15" customHeight="1">
      <c r="A512" s="141">
        <v>3102</v>
      </c>
      <c r="B512" s="621" t="s">
        <v>476</v>
      </c>
      <c r="C512" s="621"/>
      <c r="D512" s="621"/>
      <c r="E512" s="621"/>
      <c r="F512" s="621"/>
      <c r="G512" s="621"/>
      <c r="H512" s="622"/>
    </row>
    <row r="513" spans="1:8" ht="15" customHeight="1">
      <c r="A513" s="141">
        <v>3103</v>
      </c>
      <c r="B513" s="621" t="s">
        <v>2407</v>
      </c>
      <c r="C513" s="621"/>
      <c r="D513" s="621"/>
      <c r="E513" s="621"/>
      <c r="F513" s="621"/>
      <c r="G513" s="621"/>
      <c r="H513" s="622"/>
    </row>
    <row r="514" spans="1:8" ht="15" customHeight="1">
      <c r="A514" s="141">
        <v>3109</v>
      </c>
      <c r="B514" s="621" t="s">
        <v>477</v>
      </c>
      <c r="C514" s="621"/>
      <c r="D514" s="621"/>
      <c r="E514" s="621"/>
      <c r="F514" s="621"/>
      <c r="G514" s="621"/>
      <c r="H514" s="622"/>
    </row>
    <row r="515" spans="1:8" ht="15" customHeight="1">
      <c r="A515" s="141">
        <v>3211</v>
      </c>
      <c r="B515" s="621" t="s">
        <v>2408</v>
      </c>
      <c r="C515" s="621"/>
      <c r="D515" s="621"/>
      <c r="E515" s="621"/>
      <c r="F515" s="621"/>
      <c r="G515" s="621"/>
      <c r="H515" s="622"/>
    </row>
    <row r="516" spans="1:8" ht="15" customHeight="1">
      <c r="A516" s="141">
        <v>3212</v>
      </c>
      <c r="B516" s="621" t="s">
        <v>478</v>
      </c>
      <c r="C516" s="621"/>
      <c r="D516" s="621"/>
      <c r="E516" s="621"/>
      <c r="F516" s="621"/>
      <c r="G516" s="621"/>
      <c r="H516" s="622"/>
    </row>
    <row r="517" spans="1:8" ht="15" customHeight="1">
      <c r="A517" s="141">
        <v>3213</v>
      </c>
      <c r="B517" s="621" t="s">
        <v>479</v>
      </c>
      <c r="C517" s="621"/>
      <c r="D517" s="621"/>
      <c r="E517" s="621"/>
      <c r="F517" s="621"/>
      <c r="G517" s="621"/>
      <c r="H517" s="622"/>
    </row>
    <row r="518" spans="1:8" ht="15" customHeight="1">
      <c r="A518" s="141">
        <v>3220</v>
      </c>
      <c r="B518" s="621" t="s">
        <v>3557</v>
      </c>
      <c r="C518" s="621"/>
      <c r="D518" s="621"/>
      <c r="E518" s="621"/>
      <c r="F518" s="621"/>
      <c r="G518" s="621"/>
      <c r="H518" s="622"/>
    </row>
    <row r="519" spans="1:8" ht="15" customHeight="1">
      <c r="A519" s="141">
        <v>3230</v>
      </c>
      <c r="B519" s="621" t="s">
        <v>3558</v>
      </c>
      <c r="C519" s="621"/>
      <c r="D519" s="621"/>
      <c r="E519" s="621"/>
      <c r="F519" s="621"/>
      <c r="G519" s="621"/>
      <c r="H519" s="622"/>
    </row>
    <row r="520" spans="1:8" ht="15" customHeight="1">
      <c r="A520" s="141">
        <v>3240</v>
      </c>
      <c r="B520" s="621" t="s">
        <v>3559</v>
      </c>
      <c r="C520" s="621"/>
      <c r="D520" s="621"/>
      <c r="E520" s="621"/>
      <c r="F520" s="621"/>
      <c r="G520" s="621"/>
      <c r="H520" s="622"/>
    </row>
    <row r="521" spans="1:8" ht="15" customHeight="1">
      <c r="A521" s="141">
        <v>3250</v>
      </c>
      <c r="B521" s="621" t="s">
        <v>480</v>
      </c>
      <c r="C521" s="621"/>
      <c r="D521" s="621"/>
      <c r="E521" s="621"/>
      <c r="F521" s="621"/>
      <c r="G521" s="621"/>
      <c r="H521" s="622"/>
    </row>
    <row r="522" spans="1:8" ht="15" customHeight="1">
      <c r="A522" s="141">
        <v>3291</v>
      </c>
      <c r="B522" s="621" t="s">
        <v>481</v>
      </c>
      <c r="C522" s="621"/>
      <c r="D522" s="621"/>
      <c r="E522" s="621"/>
      <c r="F522" s="621"/>
      <c r="G522" s="621"/>
      <c r="H522" s="622"/>
    </row>
    <row r="523" spans="1:8" ht="15" customHeight="1">
      <c r="A523" s="141">
        <v>3299</v>
      </c>
      <c r="B523" s="621" t="s">
        <v>482</v>
      </c>
      <c r="C523" s="621"/>
      <c r="D523" s="621"/>
      <c r="E523" s="621"/>
      <c r="F523" s="621"/>
      <c r="G523" s="621"/>
      <c r="H523" s="622"/>
    </row>
    <row r="524" spans="1:8" ht="15" customHeight="1">
      <c r="A524" s="141">
        <v>3311</v>
      </c>
      <c r="B524" s="621" t="s">
        <v>483</v>
      </c>
      <c r="C524" s="621"/>
      <c r="D524" s="621"/>
      <c r="E524" s="621"/>
      <c r="F524" s="621"/>
      <c r="G524" s="621"/>
      <c r="H524" s="622"/>
    </row>
    <row r="525" spans="1:8" ht="15" customHeight="1">
      <c r="A525" s="141">
        <v>3312</v>
      </c>
      <c r="B525" s="621" t="s">
        <v>484</v>
      </c>
      <c r="C525" s="621"/>
      <c r="D525" s="621"/>
      <c r="E525" s="621"/>
      <c r="F525" s="621"/>
      <c r="G525" s="621"/>
      <c r="H525" s="622"/>
    </row>
    <row r="526" spans="1:8" ht="15" customHeight="1">
      <c r="A526" s="141">
        <v>3313</v>
      </c>
      <c r="B526" s="621" t="s">
        <v>485</v>
      </c>
      <c r="C526" s="621"/>
      <c r="D526" s="621"/>
      <c r="E526" s="621"/>
      <c r="F526" s="621"/>
      <c r="G526" s="621"/>
      <c r="H526" s="622"/>
    </row>
    <row r="527" spans="1:8" ht="15" customHeight="1">
      <c r="A527" s="141">
        <v>3314</v>
      </c>
      <c r="B527" s="621" t="s">
        <v>486</v>
      </c>
      <c r="C527" s="621"/>
      <c r="D527" s="621"/>
      <c r="E527" s="621"/>
      <c r="F527" s="621"/>
      <c r="G527" s="621"/>
      <c r="H527" s="622"/>
    </row>
    <row r="528" spans="1:8" ht="15" customHeight="1">
      <c r="A528" s="141">
        <v>3315</v>
      </c>
      <c r="B528" s="621" t="s">
        <v>487</v>
      </c>
      <c r="C528" s="621"/>
      <c r="D528" s="621"/>
      <c r="E528" s="621"/>
      <c r="F528" s="621"/>
      <c r="G528" s="621"/>
      <c r="H528" s="622"/>
    </row>
    <row r="529" spans="1:8" ht="15" customHeight="1">
      <c r="A529" s="141">
        <v>3316</v>
      </c>
      <c r="B529" s="621" t="s">
        <v>488</v>
      </c>
      <c r="C529" s="621"/>
      <c r="D529" s="621"/>
      <c r="E529" s="621"/>
      <c r="F529" s="621"/>
      <c r="G529" s="621"/>
      <c r="H529" s="622"/>
    </row>
    <row r="530" spans="1:8" ht="15" customHeight="1">
      <c r="A530" s="141">
        <v>3317</v>
      </c>
      <c r="B530" s="621" t="s">
        <v>489</v>
      </c>
      <c r="C530" s="621"/>
      <c r="D530" s="621"/>
      <c r="E530" s="621"/>
      <c r="F530" s="621"/>
      <c r="G530" s="621"/>
      <c r="H530" s="622"/>
    </row>
    <row r="531" spans="1:8" ht="15" customHeight="1">
      <c r="A531" s="141">
        <v>3319</v>
      </c>
      <c r="B531" s="621" t="s">
        <v>490</v>
      </c>
      <c r="C531" s="621"/>
      <c r="D531" s="621"/>
      <c r="E531" s="621"/>
      <c r="F531" s="621"/>
      <c r="G531" s="621"/>
      <c r="H531" s="622"/>
    </row>
    <row r="532" spans="1:8" ht="15" customHeight="1">
      <c r="A532" s="141">
        <v>3320</v>
      </c>
      <c r="B532" s="621" t="s">
        <v>491</v>
      </c>
      <c r="C532" s="621"/>
      <c r="D532" s="621"/>
      <c r="E532" s="621"/>
      <c r="F532" s="621"/>
      <c r="G532" s="621"/>
      <c r="H532" s="622"/>
    </row>
    <row r="533" spans="1:8" ht="15" customHeight="1">
      <c r="A533" s="141">
        <v>3511</v>
      </c>
      <c r="B533" s="621" t="s">
        <v>3560</v>
      </c>
      <c r="C533" s="621"/>
      <c r="D533" s="621"/>
      <c r="E533" s="621"/>
      <c r="F533" s="621"/>
      <c r="G533" s="621"/>
      <c r="H533" s="622"/>
    </row>
    <row r="534" spans="1:8" ht="15" customHeight="1">
      <c r="A534" s="141">
        <v>3512</v>
      </c>
      <c r="B534" s="621" t="s">
        <v>3561</v>
      </c>
      <c r="C534" s="621"/>
      <c r="D534" s="621"/>
      <c r="E534" s="621"/>
      <c r="F534" s="621"/>
      <c r="G534" s="621"/>
      <c r="H534" s="622"/>
    </row>
    <row r="535" spans="1:8" ht="15" customHeight="1">
      <c r="A535" s="141">
        <v>3513</v>
      </c>
      <c r="B535" s="621" t="s">
        <v>492</v>
      </c>
      <c r="C535" s="621"/>
      <c r="D535" s="621"/>
      <c r="E535" s="621"/>
      <c r="F535" s="621"/>
      <c r="G535" s="621"/>
      <c r="H535" s="622"/>
    </row>
    <row r="536" spans="1:8" ht="15" customHeight="1">
      <c r="A536" s="141">
        <v>3514</v>
      </c>
      <c r="B536" s="621" t="s">
        <v>493</v>
      </c>
      <c r="C536" s="621"/>
      <c r="D536" s="621"/>
      <c r="E536" s="621"/>
      <c r="F536" s="621"/>
      <c r="G536" s="621"/>
      <c r="H536" s="622"/>
    </row>
    <row r="537" spans="1:8" ht="15" customHeight="1">
      <c r="A537" s="141">
        <v>3521</v>
      </c>
      <c r="B537" s="621" t="s">
        <v>3562</v>
      </c>
      <c r="C537" s="621"/>
      <c r="D537" s="621"/>
      <c r="E537" s="621"/>
      <c r="F537" s="621"/>
      <c r="G537" s="621"/>
      <c r="H537" s="622"/>
    </row>
    <row r="538" spans="1:8" ht="15" customHeight="1">
      <c r="A538" s="141">
        <v>3522</v>
      </c>
      <c r="B538" s="621" t="s">
        <v>494</v>
      </c>
      <c r="C538" s="621"/>
      <c r="D538" s="621"/>
      <c r="E538" s="621"/>
      <c r="F538" s="621"/>
      <c r="G538" s="621"/>
      <c r="H538" s="622"/>
    </row>
    <row r="539" spans="1:8" ht="15" customHeight="1">
      <c r="A539" s="141">
        <v>3523</v>
      </c>
      <c r="B539" s="621" t="s">
        <v>495</v>
      </c>
      <c r="C539" s="621"/>
      <c r="D539" s="621"/>
      <c r="E539" s="621"/>
      <c r="F539" s="621"/>
      <c r="G539" s="621"/>
      <c r="H539" s="622"/>
    </row>
    <row r="540" spans="1:8" ht="15" customHeight="1">
      <c r="A540" s="141">
        <v>3530</v>
      </c>
      <c r="B540" s="621" t="s">
        <v>496</v>
      </c>
      <c r="C540" s="621"/>
      <c r="D540" s="621"/>
      <c r="E540" s="621"/>
      <c r="F540" s="621"/>
      <c r="G540" s="621"/>
      <c r="H540" s="622"/>
    </row>
    <row r="541" spans="1:8" ht="15" customHeight="1">
      <c r="A541" s="141">
        <v>3600</v>
      </c>
      <c r="B541" s="621" t="s">
        <v>497</v>
      </c>
      <c r="C541" s="621"/>
      <c r="D541" s="621"/>
      <c r="E541" s="621"/>
      <c r="F541" s="621"/>
      <c r="G541" s="621"/>
      <c r="H541" s="622"/>
    </row>
    <row r="542" spans="1:8" ht="15" customHeight="1">
      <c r="A542" s="141">
        <v>3700</v>
      </c>
      <c r="B542" s="621" t="s">
        <v>498</v>
      </c>
      <c r="C542" s="621"/>
      <c r="D542" s="621"/>
      <c r="E542" s="621"/>
      <c r="F542" s="621"/>
      <c r="G542" s="621"/>
      <c r="H542" s="622"/>
    </row>
    <row r="543" spans="1:8" ht="15" customHeight="1">
      <c r="A543" s="141">
        <v>3811</v>
      </c>
      <c r="B543" s="621" t="s">
        <v>499</v>
      </c>
      <c r="C543" s="621"/>
      <c r="D543" s="621"/>
      <c r="E543" s="621"/>
      <c r="F543" s="621"/>
      <c r="G543" s="621"/>
      <c r="H543" s="622"/>
    </row>
    <row r="544" spans="1:8" ht="15" customHeight="1">
      <c r="A544" s="141">
        <v>3812</v>
      </c>
      <c r="B544" s="621" t="s">
        <v>500</v>
      </c>
      <c r="C544" s="621"/>
      <c r="D544" s="621"/>
      <c r="E544" s="621"/>
      <c r="F544" s="621"/>
      <c r="G544" s="621"/>
      <c r="H544" s="622"/>
    </row>
    <row r="545" spans="1:8" ht="15" customHeight="1">
      <c r="A545" s="141">
        <v>3821</v>
      </c>
      <c r="B545" s="621" t="s">
        <v>501</v>
      </c>
      <c r="C545" s="621"/>
      <c r="D545" s="621"/>
      <c r="E545" s="621"/>
      <c r="F545" s="621"/>
      <c r="G545" s="621"/>
      <c r="H545" s="622"/>
    </row>
    <row r="546" spans="1:8" ht="15" customHeight="1">
      <c r="A546" s="141">
        <v>3822</v>
      </c>
      <c r="B546" s="621" t="s">
        <v>502</v>
      </c>
      <c r="C546" s="621"/>
      <c r="D546" s="621"/>
      <c r="E546" s="621"/>
      <c r="F546" s="621"/>
      <c r="G546" s="621"/>
      <c r="H546" s="622"/>
    </row>
    <row r="547" spans="1:8" ht="15" customHeight="1">
      <c r="A547" s="141">
        <v>3831</v>
      </c>
      <c r="B547" s="621" t="s">
        <v>1258</v>
      </c>
      <c r="C547" s="621"/>
      <c r="D547" s="621"/>
      <c r="E547" s="621"/>
      <c r="F547" s="621"/>
      <c r="G547" s="621"/>
      <c r="H547" s="622"/>
    </row>
    <row r="548" spans="1:8" ht="15" customHeight="1">
      <c r="A548" s="141">
        <v>3832</v>
      </c>
      <c r="B548" s="621" t="s">
        <v>1259</v>
      </c>
      <c r="C548" s="621"/>
      <c r="D548" s="621"/>
      <c r="E548" s="621"/>
      <c r="F548" s="621"/>
      <c r="G548" s="621"/>
      <c r="H548" s="622"/>
    </row>
    <row r="549" spans="1:8" ht="15" customHeight="1">
      <c r="A549" s="141">
        <v>3900</v>
      </c>
      <c r="B549" s="621" t="s">
        <v>1260</v>
      </c>
      <c r="C549" s="621"/>
      <c r="D549" s="621"/>
      <c r="E549" s="621"/>
      <c r="F549" s="621"/>
      <c r="G549" s="621"/>
      <c r="H549" s="622"/>
    </row>
    <row r="550" spans="1:8" ht="15" customHeight="1">
      <c r="A550" s="141">
        <v>4110</v>
      </c>
      <c r="B550" s="621" t="s">
        <v>1261</v>
      </c>
      <c r="C550" s="621"/>
      <c r="D550" s="621"/>
      <c r="E550" s="621"/>
      <c r="F550" s="621"/>
      <c r="G550" s="621"/>
      <c r="H550" s="622"/>
    </row>
    <row r="551" spans="1:8" ht="15" customHeight="1">
      <c r="A551" s="141">
        <v>4120</v>
      </c>
      <c r="B551" s="621" t="s">
        <v>1262</v>
      </c>
      <c r="C551" s="621"/>
      <c r="D551" s="621"/>
      <c r="E551" s="621"/>
      <c r="F551" s="621"/>
      <c r="G551" s="621"/>
      <c r="H551" s="622"/>
    </row>
    <row r="552" spans="1:8" ht="15" customHeight="1">
      <c r="A552" s="141">
        <v>4211</v>
      </c>
      <c r="B552" s="621" t="s">
        <v>1263</v>
      </c>
      <c r="C552" s="621"/>
      <c r="D552" s="621"/>
      <c r="E552" s="621"/>
      <c r="F552" s="621"/>
      <c r="G552" s="621"/>
      <c r="H552" s="622"/>
    </row>
    <row r="553" spans="1:8" ht="15" customHeight="1">
      <c r="A553" s="141">
        <v>4212</v>
      </c>
      <c r="B553" s="621" t="s">
        <v>1264</v>
      </c>
      <c r="C553" s="621"/>
      <c r="D553" s="621"/>
      <c r="E553" s="621"/>
      <c r="F553" s="621"/>
      <c r="G553" s="621"/>
      <c r="H553" s="622"/>
    </row>
    <row r="554" spans="1:8" ht="15" customHeight="1">
      <c r="A554" s="141">
        <v>4213</v>
      </c>
      <c r="B554" s="621" t="s">
        <v>1265</v>
      </c>
      <c r="C554" s="621"/>
      <c r="D554" s="621"/>
      <c r="E554" s="621"/>
      <c r="F554" s="621"/>
      <c r="G554" s="621"/>
      <c r="H554" s="622"/>
    </row>
    <row r="555" spans="1:8" ht="15" customHeight="1">
      <c r="A555" s="141">
        <v>4221</v>
      </c>
      <c r="B555" s="621" t="s">
        <v>1266</v>
      </c>
      <c r="C555" s="621"/>
      <c r="D555" s="621"/>
      <c r="E555" s="621"/>
      <c r="F555" s="621"/>
      <c r="G555" s="621"/>
      <c r="H555" s="622"/>
    </row>
    <row r="556" spans="1:8" ht="15" customHeight="1">
      <c r="A556" s="141">
        <v>4222</v>
      </c>
      <c r="B556" s="621" t="s">
        <v>4368</v>
      </c>
      <c r="C556" s="621"/>
      <c r="D556" s="621"/>
      <c r="E556" s="621"/>
      <c r="F556" s="621"/>
      <c r="G556" s="621"/>
      <c r="H556" s="622"/>
    </row>
    <row r="557" spans="1:8" ht="15" customHeight="1">
      <c r="A557" s="141">
        <v>4291</v>
      </c>
      <c r="B557" s="621" t="s">
        <v>4369</v>
      </c>
      <c r="C557" s="621"/>
      <c r="D557" s="621"/>
      <c r="E557" s="621"/>
      <c r="F557" s="621"/>
      <c r="G557" s="621"/>
      <c r="H557" s="622"/>
    </row>
    <row r="558" spans="1:8" ht="15" customHeight="1">
      <c r="A558" s="141">
        <v>4299</v>
      </c>
      <c r="B558" s="621" t="s">
        <v>4370</v>
      </c>
      <c r="C558" s="621"/>
      <c r="D558" s="621"/>
      <c r="E558" s="621"/>
      <c r="F558" s="621"/>
      <c r="G558" s="621"/>
      <c r="H558" s="622"/>
    </row>
    <row r="559" spans="1:8" ht="15" customHeight="1">
      <c r="A559" s="141">
        <v>4311</v>
      </c>
      <c r="B559" s="621" t="s">
        <v>4371</v>
      </c>
      <c r="C559" s="621"/>
      <c r="D559" s="621"/>
      <c r="E559" s="621"/>
      <c r="F559" s="621"/>
      <c r="G559" s="621"/>
      <c r="H559" s="622"/>
    </row>
    <row r="560" spans="1:8" ht="15" customHeight="1">
      <c r="A560" s="141">
        <v>4312</v>
      </c>
      <c r="B560" s="621" t="s">
        <v>4372</v>
      </c>
      <c r="C560" s="621"/>
      <c r="D560" s="621"/>
      <c r="E560" s="621"/>
      <c r="F560" s="621"/>
      <c r="G560" s="621"/>
      <c r="H560" s="622"/>
    </row>
    <row r="561" spans="1:8" ht="15" customHeight="1">
      <c r="A561" s="141">
        <v>4313</v>
      </c>
      <c r="B561" s="621" t="s">
        <v>4373</v>
      </c>
      <c r="C561" s="621"/>
      <c r="D561" s="621"/>
      <c r="E561" s="621"/>
      <c r="F561" s="621"/>
      <c r="G561" s="621"/>
      <c r="H561" s="622"/>
    </row>
    <row r="562" spans="1:8" ht="15" customHeight="1">
      <c r="A562" s="141">
        <v>4321</v>
      </c>
      <c r="B562" s="621" t="s">
        <v>3635</v>
      </c>
      <c r="C562" s="621"/>
      <c r="D562" s="621"/>
      <c r="E562" s="621"/>
      <c r="F562" s="621"/>
      <c r="G562" s="621"/>
      <c r="H562" s="622"/>
    </row>
    <row r="563" spans="1:8" ht="15" customHeight="1">
      <c r="A563" s="141">
        <v>4322</v>
      </c>
      <c r="B563" s="621" t="s">
        <v>4311</v>
      </c>
      <c r="C563" s="621"/>
      <c r="D563" s="621"/>
      <c r="E563" s="621"/>
      <c r="F563" s="621"/>
      <c r="G563" s="621"/>
      <c r="H563" s="622"/>
    </row>
    <row r="564" spans="1:8" ht="15" customHeight="1">
      <c r="A564" s="141">
        <v>4329</v>
      </c>
      <c r="B564" s="621" t="s">
        <v>4312</v>
      </c>
      <c r="C564" s="621"/>
      <c r="D564" s="621"/>
      <c r="E564" s="621"/>
      <c r="F564" s="621"/>
      <c r="G564" s="621"/>
      <c r="H564" s="622"/>
    </row>
    <row r="565" spans="1:8" ht="15" customHeight="1">
      <c r="A565" s="141">
        <v>4331</v>
      </c>
      <c r="B565" s="621" t="s">
        <v>4313</v>
      </c>
      <c r="C565" s="621"/>
      <c r="D565" s="621"/>
      <c r="E565" s="621"/>
      <c r="F565" s="621"/>
      <c r="G565" s="621"/>
      <c r="H565" s="622"/>
    </row>
    <row r="566" spans="1:8" ht="15" customHeight="1">
      <c r="A566" s="141">
        <v>4332</v>
      </c>
      <c r="B566" s="621" t="s">
        <v>1582</v>
      </c>
      <c r="C566" s="621"/>
      <c r="D566" s="621"/>
      <c r="E566" s="621"/>
      <c r="F566" s="621"/>
      <c r="G566" s="621"/>
      <c r="H566" s="622"/>
    </row>
    <row r="567" spans="1:8" ht="15" customHeight="1">
      <c r="A567" s="141">
        <v>4333</v>
      </c>
      <c r="B567" s="621" t="s">
        <v>1583</v>
      </c>
      <c r="C567" s="621"/>
      <c r="D567" s="621"/>
      <c r="E567" s="621"/>
      <c r="F567" s="621"/>
      <c r="G567" s="621"/>
      <c r="H567" s="622"/>
    </row>
    <row r="568" spans="1:8" ht="15" customHeight="1">
      <c r="A568" s="141">
        <v>4334</v>
      </c>
      <c r="B568" s="621" t="s">
        <v>1584</v>
      </c>
      <c r="C568" s="621"/>
      <c r="D568" s="621"/>
      <c r="E568" s="621"/>
      <c r="F568" s="621"/>
      <c r="G568" s="621"/>
      <c r="H568" s="622"/>
    </row>
    <row r="569" spans="1:8" ht="15" customHeight="1">
      <c r="A569" s="141">
        <v>4339</v>
      </c>
      <c r="B569" s="621" t="s">
        <v>4314</v>
      </c>
      <c r="C569" s="621"/>
      <c r="D569" s="621"/>
      <c r="E569" s="621"/>
      <c r="F569" s="621"/>
      <c r="G569" s="621"/>
      <c r="H569" s="622"/>
    </row>
    <row r="570" spans="1:8" ht="15" customHeight="1">
      <c r="A570" s="141">
        <v>4391</v>
      </c>
      <c r="B570" s="621" t="s">
        <v>1398</v>
      </c>
      <c r="C570" s="621"/>
      <c r="D570" s="621"/>
      <c r="E570" s="621"/>
      <c r="F570" s="621"/>
      <c r="G570" s="621"/>
      <c r="H570" s="622"/>
    </row>
    <row r="571" spans="1:8" ht="15" customHeight="1">
      <c r="A571" s="141">
        <v>4399</v>
      </c>
      <c r="B571" s="621" t="s">
        <v>1399</v>
      </c>
      <c r="C571" s="621"/>
      <c r="D571" s="621"/>
      <c r="E571" s="621"/>
      <c r="F571" s="621"/>
      <c r="G571" s="621"/>
      <c r="H571" s="622"/>
    </row>
    <row r="572" spans="1:8" ht="15" customHeight="1">
      <c r="A572" s="141">
        <v>4511</v>
      </c>
      <c r="B572" s="621" t="s">
        <v>1400</v>
      </c>
      <c r="C572" s="621"/>
      <c r="D572" s="621"/>
      <c r="E572" s="621"/>
      <c r="F572" s="621"/>
      <c r="G572" s="621"/>
      <c r="H572" s="622"/>
    </row>
    <row r="573" spans="1:8" ht="15" customHeight="1">
      <c r="A573" s="141">
        <v>4519</v>
      </c>
      <c r="B573" s="621" t="s">
        <v>1401</v>
      </c>
      <c r="C573" s="621"/>
      <c r="D573" s="621"/>
      <c r="E573" s="621"/>
      <c r="F573" s="621"/>
      <c r="G573" s="621"/>
      <c r="H573" s="622"/>
    </row>
    <row r="574" spans="1:8" ht="15" customHeight="1">
      <c r="A574" s="141">
        <v>4520</v>
      </c>
      <c r="B574" s="621" t="s">
        <v>1585</v>
      </c>
      <c r="C574" s="621"/>
      <c r="D574" s="621"/>
      <c r="E574" s="621"/>
      <c r="F574" s="621"/>
      <c r="G574" s="621"/>
      <c r="H574" s="622"/>
    </row>
    <row r="575" spans="1:8" ht="15" customHeight="1">
      <c r="A575" s="141">
        <v>4531</v>
      </c>
      <c r="B575" s="621" t="s">
        <v>1402</v>
      </c>
      <c r="C575" s="621"/>
      <c r="D575" s="621"/>
      <c r="E575" s="621"/>
      <c r="F575" s="621"/>
      <c r="G575" s="621"/>
      <c r="H575" s="622"/>
    </row>
    <row r="576" spans="1:8" ht="15" customHeight="1">
      <c r="A576" s="141">
        <v>4532</v>
      </c>
      <c r="B576" s="621" t="s">
        <v>262</v>
      </c>
      <c r="C576" s="621"/>
      <c r="D576" s="621"/>
      <c r="E576" s="621"/>
      <c r="F576" s="621"/>
      <c r="G576" s="621"/>
      <c r="H576" s="622"/>
    </row>
    <row r="577" spans="1:8" ht="15" customHeight="1">
      <c r="A577" s="141">
        <v>4540</v>
      </c>
      <c r="B577" s="621" t="s">
        <v>263</v>
      </c>
      <c r="C577" s="621"/>
      <c r="D577" s="621"/>
      <c r="E577" s="621"/>
      <c r="F577" s="621"/>
      <c r="G577" s="621"/>
      <c r="H577" s="622"/>
    </row>
    <row r="578" spans="1:8" ht="15" customHeight="1">
      <c r="A578" s="141">
        <v>4611</v>
      </c>
      <c r="B578" s="621" t="s">
        <v>264</v>
      </c>
      <c r="C578" s="621"/>
      <c r="D578" s="621"/>
      <c r="E578" s="621"/>
      <c r="F578" s="621"/>
      <c r="G578" s="621"/>
      <c r="H578" s="622"/>
    </row>
    <row r="579" spans="1:8" ht="15" customHeight="1">
      <c r="A579" s="141">
        <v>4612</v>
      </c>
      <c r="B579" s="621" t="s">
        <v>2415</v>
      </c>
      <c r="C579" s="621"/>
      <c r="D579" s="621"/>
      <c r="E579" s="621"/>
      <c r="F579" s="621"/>
      <c r="G579" s="621"/>
      <c r="H579" s="622"/>
    </row>
    <row r="580" spans="1:8" ht="15" customHeight="1">
      <c r="A580" s="141">
        <v>4613</v>
      </c>
      <c r="B580" s="621" t="s">
        <v>2416</v>
      </c>
      <c r="C580" s="621"/>
      <c r="D580" s="621"/>
      <c r="E580" s="621"/>
      <c r="F580" s="621"/>
      <c r="G580" s="621"/>
      <c r="H580" s="622"/>
    </row>
    <row r="581" spans="1:8" ht="15" customHeight="1">
      <c r="A581" s="141">
        <v>4614</v>
      </c>
      <c r="B581" s="621" t="s">
        <v>2417</v>
      </c>
      <c r="C581" s="621"/>
      <c r="D581" s="621"/>
      <c r="E581" s="621"/>
      <c r="F581" s="621"/>
      <c r="G581" s="621"/>
      <c r="H581" s="622"/>
    </row>
    <row r="582" spans="1:8" ht="15" customHeight="1">
      <c r="A582" s="141">
        <v>4615</v>
      </c>
      <c r="B582" s="621" t="s">
        <v>2418</v>
      </c>
      <c r="C582" s="621"/>
      <c r="D582" s="621"/>
      <c r="E582" s="621"/>
      <c r="F582" s="621"/>
      <c r="G582" s="621"/>
      <c r="H582" s="622"/>
    </row>
    <row r="583" spans="1:8" ht="15" customHeight="1">
      <c r="A583" s="141">
        <v>4616</v>
      </c>
      <c r="B583" s="621" t="s">
        <v>2419</v>
      </c>
      <c r="C583" s="621"/>
      <c r="D583" s="621"/>
      <c r="E583" s="621"/>
      <c r="F583" s="621"/>
      <c r="G583" s="621"/>
      <c r="H583" s="622"/>
    </row>
    <row r="584" spans="1:8" ht="15" customHeight="1">
      <c r="A584" s="141">
        <v>4617</v>
      </c>
      <c r="B584" s="621" t="s">
        <v>2420</v>
      </c>
      <c r="C584" s="621"/>
      <c r="D584" s="621"/>
      <c r="E584" s="621"/>
      <c r="F584" s="621"/>
      <c r="G584" s="621"/>
      <c r="H584" s="622"/>
    </row>
    <row r="585" spans="1:8" ht="15" customHeight="1">
      <c r="A585" s="141">
        <v>4618</v>
      </c>
      <c r="B585" s="621" t="s">
        <v>2421</v>
      </c>
      <c r="C585" s="621"/>
      <c r="D585" s="621"/>
      <c r="E585" s="621"/>
      <c r="F585" s="621"/>
      <c r="G585" s="621"/>
      <c r="H585" s="622"/>
    </row>
    <row r="586" spans="1:8" ht="15" customHeight="1">
      <c r="A586" s="141">
        <v>4619</v>
      </c>
      <c r="B586" s="621" t="s">
        <v>2422</v>
      </c>
      <c r="C586" s="621"/>
      <c r="D586" s="621"/>
      <c r="E586" s="621"/>
      <c r="F586" s="621"/>
      <c r="G586" s="621"/>
      <c r="H586" s="622"/>
    </row>
    <row r="587" spans="1:8" ht="15" customHeight="1">
      <c r="A587" s="141">
        <v>4621</v>
      </c>
      <c r="B587" s="621" t="s">
        <v>2423</v>
      </c>
      <c r="C587" s="621"/>
      <c r="D587" s="621"/>
      <c r="E587" s="621"/>
      <c r="F587" s="621"/>
      <c r="G587" s="621"/>
      <c r="H587" s="622"/>
    </row>
    <row r="588" spans="1:8" ht="15" customHeight="1">
      <c r="A588" s="141">
        <v>4622</v>
      </c>
      <c r="B588" s="621" t="s">
        <v>4213</v>
      </c>
      <c r="C588" s="621"/>
      <c r="D588" s="621"/>
      <c r="E588" s="621"/>
      <c r="F588" s="621"/>
      <c r="G588" s="621"/>
      <c r="H588" s="622"/>
    </row>
    <row r="589" spans="1:8" ht="15" customHeight="1">
      <c r="A589" s="141">
        <v>4623</v>
      </c>
      <c r="B589" s="621" t="s">
        <v>4214</v>
      </c>
      <c r="C589" s="621"/>
      <c r="D589" s="621"/>
      <c r="E589" s="621"/>
      <c r="F589" s="621"/>
      <c r="G589" s="621"/>
      <c r="H589" s="622"/>
    </row>
    <row r="590" spans="1:8" ht="15" customHeight="1">
      <c r="A590" s="141">
        <v>4624</v>
      </c>
      <c r="B590" s="621" t="s">
        <v>2424</v>
      </c>
      <c r="C590" s="621"/>
      <c r="D590" s="621"/>
      <c r="E590" s="621"/>
      <c r="F590" s="621"/>
      <c r="G590" s="621"/>
      <c r="H590" s="622"/>
    </row>
    <row r="591" spans="1:8" ht="15" customHeight="1">
      <c r="A591" s="141">
        <v>4631</v>
      </c>
      <c r="B591" s="621" t="s">
        <v>2425</v>
      </c>
      <c r="C591" s="621"/>
      <c r="D591" s="621"/>
      <c r="E591" s="621"/>
      <c r="F591" s="621"/>
      <c r="G591" s="621"/>
      <c r="H591" s="622"/>
    </row>
    <row r="592" spans="1:8" ht="15" customHeight="1">
      <c r="A592" s="141">
        <v>4632</v>
      </c>
      <c r="B592" s="621" t="s">
        <v>2426</v>
      </c>
      <c r="C592" s="621"/>
      <c r="D592" s="621"/>
      <c r="E592" s="621"/>
      <c r="F592" s="621"/>
      <c r="G592" s="621"/>
      <c r="H592" s="622"/>
    </row>
    <row r="593" spans="1:8" ht="15" customHeight="1">
      <c r="A593" s="141">
        <v>4633</v>
      </c>
      <c r="B593" s="621" t="s">
        <v>2427</v>
      </c>
      <c r="C593" s="621"/>
      <c r="D593" s="621"/>
      <c r="E593" s="621"/>
      <c r="F593" s="621"/>
      <c r="G593" s="621"/>
      <c r="H593" s="622"/>
    </row>
    <row r="594" spans="1:8" ht="15" customHeight="1">
      <c r="A594" s="141">
        <v>4634</v>
      </c>
      <c r="B594" s="621" t="s">
        <v>2428</v>
      </c>
      <c r="C594" s="621"/>
      <c r="D594" s="621"/>
      <c r="E594" s="621"/>
      <c r="F594" s="621"/>
      <c r="G594" s="621"/>
      <c r="H594" s="622"/>
    </row>
    <row r="595" spans="1:8" ht="15" customHeight="1">
      <c r="A595" s="141">
        <v>4635</v>
      </c>
      <c r="B595" s="621" t="s">
        <v>2429</v>
      </c>
      <c r="C595" s="621"/>
      <c r="D595" s="621"/>
      <c r="E595" s="621"/>
      <c r="F595" s="621"/>
      <c r="G595" s="621"/>
      <c r="H595" s="622"/>
    </row>
    <row r="596" spans="1:8" ht="15" customHeight="1">
      <c r="A596" s="141">
        <v>4636</v>
      </c>
      <c r="B596" s="621" t="s">
        <v>2430</v>
      </c>
      <c r="C596" s="621"/>
      <c r="D596" s="621"/>
      <c r="E596" s="621"/>
      <c r="F596" s="621"/>
      <c r="G596" s="621"/>
      <c r="H596" s="622"/>
    </row>
    <row r="597" spans="1:8" ht="15" customHeight="1">
      <c r="A597" s="141">
        <v>4637</v>
      </c>
      <c r="B597" s="621" t="s">
        <v>2431</v>
      </c>
      <c r="C597" s="621"/>
      <c r="D597" s="621"/>
      <c r="E597" s="621"/>
      <c r="F597" s="621"/>
      <c r="G597" s="621"/>
      <c r="H597" s="622"/>
    </row>
    <row r="598" spans="1:8" ht="15" customHeight="1">
      <c r="A598" s="141">
        <v>4638</v>
      </c>
      <c r="B598" s="621" t="s">
        <v>1516</v>
      </c>
      <c r="C598" s="621"/>
      <c r="D598" s="621"/>
      <c r="E598" s="621"/>
      <c r="F598" s="621"/>
      <c r="G598" s="621"/>
      <c r="H598" s="622"/>
    </row>
    <row r="599" spans="1:8" ht="15" customHeight="1">
      <c r="A599" s="141">
        <v>4639</v>
      </c>
      <c r="B599" s="621" t="s">
        <v>1517</v>
      </c>
      <c r="C599" s="621"/>
      <c r="D599" s="621"/>
      <c r="E599" s="621"/>
      <c r="F599" s="621"/>
      <c r="G599" s="621"/>
      <c r="H599" s="622"/>
    </row>
    <row r="600" spans="1:8" ht="15" customHeight="1">
      <c r="A600" s="141">
        <v>4641</v>
      </c>
      <c r="B600" s="621" t="s">
        <v>4219</v>
      </c>
      <c r="C600" s="621"/>
      <c r="D600" s="621"/>
      <c r="E600" s="621"/>
      <c r="F600" s="621"/>
      <c r="G600" s="621"/>
      <c r="H600" s="622"/>
    </row>
    <row r="601" spans="1:8" ht="15" customHeight="1">
      <c r="A601" s="141">
        <v>4642</v>
      </c>
      <c r="B601" s="621" t="s">
        <v>1518</v>
      </c>
      <c r="C601" s="621"/>
      <c r="D601" s="621"/>
      <c r="E601" s="621"/>
      <c r="F601" s="621"/>
      <c r="G601" s="621"/>
      <c r="H601" s="622"/>
    </row>
    <row r="602" spans="1:8" ht="15" customHeight="1">
      <c r="A602" s="141">
        <v>4643</v>
      </c>
      <c r="B602" s="621" t="s">
        <v>2674</v>
      </c>
      <c r="C602" s="621"/>
      <c r="D602" s="621"/>
      <c r="E602" s="621"/>
      <c r="F602" s="621"/>
      <c r="G602" s="621"/>
      <c r="H602" s="622"/>
    </row>
    <row r="603" spans="1:8" ht="15" customHeight="1">
      <c r="A603" s="141">
        <v>4644</v>
      </c>
      <c r="B603" s="621" t="s">
        <v>2675</v>
      </c>
      <c r="C603" s="621"/>
      <c r="D603" s="621"/>
      <c r="E603" s="621"/>
      <c r="F603" s="621"/>
      <c r="G603" s="621"/>
      <c r="H603" s="622"/>
    </row>
    <row r="604" spans="1:8" ht="15" customHeight="1">
      <c r="A604" s="141">
        <v>4645</v>
      </c>
      <c r="B604" s="621" t="s">
        <v>4220</v>
      </c>
      <c r="C604" s="621"/>
      <c r="D604" s="621"/>
      <c r="E604" s="621"/>
      <c r="F604" s="621"/>
      <c r="G604" s="621"/>
      <c r="H604" s="622"/>
    </row>
    <row r="605" spans="1:8" ht="15" customHeight="1">
      <c r="A605" s="141">
        <v>4646</v>
      </c>
      <c r="B605" s="621" t="s">
        <v>2676</v>
      </c>
      <c r="C605" s="621"/>
      <c r="D605" s="621"/>
      <c r="E605" s="621"/>
      <c r="F605" s="621"/>
      <c r="G605" s="621"/>
      <c r="H605" s="622"/>
    </row>
    <row r="606" spans="1:8" ht="15" customHeight="1">
      <c r="A606" s="141">
        <v>4647</v>
      </c>
      <c r="B606" s="621" t="s">
        <v>2677</v>
      </c>
      <c r="C606" s="621"/>
      <c r="D606" s="621"/>
      <c r="E606" s="621"/>
      <c r="F606" s="621"/>
      <c r="G606" s="621"/>
      <c r="H606" s="622"/>
    </row>
    <row r="607" spans="1:8" ht="15" customHeight="1">
      <c r="A607" s="141">
        <v>4648</v>
      </c>
      <c r="B607" s="621" t="s">
        <v>2510</v>
      </c>
      <c r="C607" s="621"/>
      <c r="D607" s="621"/>
      <c r="E607" s="621"/>
      <c r="F607" s="621"/>
      <c r="G607" s="621"/>
      <c r="H607" s="622"/>
    </row>
    <row r="608" spans="1:8" ht="15" customHeight="1">
      <c r="A608" s="141">
        <v>4649</v>
      </c>
      <c r="B608" s="621" t="s">
        <v>2511</v>
      </c>
      <c r="C608" s="621"/>
      <c r="D608" s="621"/>
      <c r="E608" s="621"/>
      <c r="F608" s="621"/>
      <c r="G608" s="621"/>
      <c r="H608" s="622"/>
    </row>
    <row r="609" spans="1:8" ht="15" customHeight="1">
      <c r="A609" s="141">
        <v>4651</v>
      </c>
      <c r="B609" s="621" t="s">
        <v>3455</v>
      </c>
      <c r="C609" s="621"/>
      <c r="D609" s="621"/>
      <c r="E609" s="621"/>
      <c r="F609" s="621"/>
      <c r="G609" s="621"/>
      <c r="H609" s="622"/>
    </row>
    <row r="610" spans="1:8" ht="15" customHeight="1">
      <c r="A610" s="141">
        <v>4652</v>
      </c>
      <c r="B610" s="621" t="s">
        <v>3456</v>
      </c>
      <c r="C610" s="621"/>
      <c r="D610" s="621"/>
      <c r="E610" s="621"/>
      <c r="F610" s="621"/>
      <c r="G610" s="621"/>
      <c r="H610" s="622"/>
    </row>
    <row r="611" spans="1:8" ht="15" customHeight="1">
      <c r="A611" s="141">
        <v>4661</v>
      </c>
      <c r="B611" s="621" t="s">
        <v>3516</v>
      </c>
      <c r="C611" s="621"/>
      <c r="D611" s="621"/>
      <c r="E611" s="621"/>
      <c r="F611" s="621"/>
      <c r="G611" s="621"/>
      <c r="H611" s="622"/>
    </row>
    <row r="612" spans="1:8" ht="15" customHeight="1">
      <c r="A612" s="141">
        <v>4662</v>
      </c>
      <c r="B612" s="621" t="s">
        <v>2523</v>
      </c>
      <c r="C612" s="621"/>
      <c r="D612" s="621"/>
      <c r="E612" s="621"/>
      <c r="F612" s="621"/>
      <c r="G612" s="621"/>
      <c r="H612" s="622"/>
    </row>
    <row r="613" spans="1:8" ht="15" customHeight="1">
      <c r="A613" s="141">
        <v>4663</v>
      </c>
      <c r="B613" s="621" t="s">
        <v>2524</v>
      </c>
      <c r="C613" s="621"/>
      <c r="D613" s="621"/>
      <c r="E613" s="621"/>
      <c r="F613" s="621"/>
      <c r="G613" s="621"/>
      <c r="H613" s="622"/>
    </row>
    <row r="614" spans="1:8" ht="15" customHeight="1">
      <c r="A614" s="141">
        <v>4664</v>
      </c>
      <c r="B614" s="621" t="s">
        <v>3517</v>
      </c>
      <c r="C614" s="621"/>
      <c r="D614" s="621"/>
      <c r="E614" s="621"/>
      <c r="F614" s="621"/>
      <c r="G614" s="621"/>
      <c r="H614" s="622"/>
    </row>
    <row r="615" spans="1:8" ht="15" customHeight="1">
      <c r="A615" s="141">
        <v>4665</v>
      </c>
      <c r="B615" s="621" t="s">
        <v>3518</v>
      </c>
      <c r="C615" s="621"/>
      <c r="D615" s="621"/>
      <c r="E615" s="621"/>
      <c r="F615" s="621"/>
      <c r="G615" s="621"/>
      <c r="H615" s="622"/>
    </row>
    <row r="616" spans="1:8" ht="15" customHeight="1">
      <c r="A616" s="141">
        <v>4666</v>
      </c>
      <c r="B616" s="621" t="s">
        <v>2525</v>
      </c>
      <c r="C616" s="621"/>
      <c r="D616" s="621"/>
      <c r="E616" s="621"/>
      <c r="F616" s="621"/>
      <c r="G616" s="621"/>
      <c r="H616" s="622"/>
    </row>
    <row r="617" spans="1:8" ht="15" customHeight="1">
      <c r="A617" s="141">
        <v>4669</v>
      </c>
      <c r="B617" s="621" t="s">
        <v>3519</v>
      </c>
      <c r="C617" s="621"/>
      <c r="D617" s="621"/>
      <c r="E617" s="621"/>
      <c r="F617" s="621"/>
      <c r="G617" s="621"/>
      <c r="H617" s="622"/>
    </row>
    <row r="618" spans="1:8" ht="15" customHeight="1">
      <c r="A618" s="141">
        <v>4671</v>
      </c>
      <c r="B618" s="621" t="s">
        <v>3520</v>
      </c>
      <c r="C618" s="621"/>
      <c r="D618" s="621"/>
      <c r="E618" s="621"/>
      <c r="F618" s="621"/>
      <c r="G618" s="621"/>
      <c r="H618" s="622"/>
    </row>
    <row r="619" spans="1:8" ht="15" customHeight="1">
      <c r="A619" s="141">
        <v>4672</v>
      </c>
      <c r="B619" s="621" t="s">
        <v>3521</v>
      </c>
      <c r="C619" s="621"/>
      <c r="D619" s="621"/>
      <c r="E619" s="621"/>
      <c r="F619" s="621"/>
      <c r="G619" s="621"/>
      <c r="H619" s="622"/>
    </row>
    <row r="620" spans="1:8" ht="15" customHeight="1">
      <c r="A620" s="141">
        <v>4673</v>
      </c>
      <c r="B620" s="621" t="s">
        <v>791</v>
      </c>
      <c r="C620" s="621"/>
      <c r="D620" s="621"/>
      <c r="E620" s="621"/>
      <c r="F620" s="621"/>
      <c r="G620" s="621"/>
      <c r="H620" s="622"/>
    </row>
    <row r="621" spans="1:8" ht="15" customHeight="1">
      <c r="A621" s="141">
        <v>4674</v>
      </c>
      <c r="B621" s="621" t="s">
        <v>792</v>
      </c>
      <c r="C621" s="621"/>
      <c r="D621" s="621"/>
      <c r="E621" s="621"/>
      <c r="F621" s="621"/>
      <c r="G621" s="621"/>
      <c r="H621" s="622"/>
    </row>
    <row r="622" spans="1:8" ht="15" customHeight="1">
      <c r="A622" s="141">
        <v>4675</v>
      </c>
      <c r="B622" s="621" t="s">
        <v>2443</v>
      </c>
      <c r="C622" s="621"/>
      <c r="D622" s="621"/>
      <c r="E622" s="621"/>
      <c r="F622" s="621"/>
      <c r="G622" s="621"/>
      <c r="H622" s="622"/>
    </row>
    <row r="623" spans="1:8" ht="15" customHeight="1">
      <c r="A623" s="141">
        <v>4676</v>
      </c>
      <c r="B623" s="621" t="s">
        <v>2522</v>
      </c>
      <c r="C623" s="621"/>
      <c r="D623" s="621"/>
      <c r="E623" s="621"/>
      <c r="F623" s="621"/>
      <c r="G623" s="621"/>
      <c r="H623" s="622"/>
    </row>
    <row r="624" spans="1:8" ht="15" customHeight="1">
      <c r="A624" s="141">
        <v>4677</v>
      </c>
      <c r="B624" s="621" t="s">
        <v>793</v>
      </c>
      <c r="C624" s="621"/>
      <c r="D624" s="621"/>
      <c r="E624" s="621"/>
      <c r="F624" s="621"/>
      <c r="G624" s="621"/>
      <c r="H624" s="622"/>
    </row>
    <row r="625" spans="1:8" ht="15" customHeight="1">
      <c r="A625" s="141">
        <v>4690</v>
      </c>
      <c r="B625" s="621" t="s">
        <v>794</v>
      </c>
      <c r="C625" s="621"/>
      <c r="D625" s="621"/>
      <c r="E625" s="621"/>
      <c r="F625" s="621"/>
      <c r="G625" s="621"/>
      <c r="H625" s="622"/>
    </row>
    <row r="626" spans="1:8" ht="15" customHeight="1">
      <c r="A626" s="141">
        <v>4711</v>
      </c>
      <c r="B626" s="621" t="s">
        <v>795</v>
      </c>
      <c r="C626" s="621"/>
      <c r="D626" s="621"/>
      <c r="E626" s="621"/>
      <c r="F626" s="621"/>
      <c r="G626" s="621"/>
      <c r="H626" s="622"/>
    </row>
    <row r="627" spans="1:8" ht="15" customHeight="1">
      <c r="A627" s="141">
        <v>4719</v>
      </c>
      <c r="B627" s="621" t="s">
        <v>2199</v>
      </c>
      <c r="C627" s="621"/>
      <c r="D627" s="621"/>
      <c r="E627" s="621"/>
      <c r="F627" s="621"/>
      <c r="G627" s="621"/>
      <c r="H627" s="622"/>
    </row>
    <row r="628" spans="1:8" ht="15" customHeight="1">
      <c r="A628" s="141">
        <v>4721</v>
      </c>
      <c r="B628" s="621" t="s">
        <v>2200</v>
      </c>
      <c r="C628" s="621"/>
      <c r="D628" s="621"/>
      <c r="E628" s="621"/>
      <c r="F628" s="621"/>
      <c r="G628" s="621"/>
      <c r="H628" s="622"/>
    </row>
    <row r="629" spans="1:8" ht="15" customHeight="1">
      <c r="A629" s="141">
        <v>4722</v>
      </c>
      <c r="B629" s="621" t="s">
        <v>3331</v>
      </c>
      <c r="C629" s="621"/>
      <c r="D629" s="621"/>
      <c r="E629" s="621"/>
      <c r="F629" s="621"/>
      <c r="G629" s="621"/>
      <c r="H629" s="622"/>
    </row>
    <row r="630" spans="1:8" ht="15" customHeight="1">
      <c r="A630" s="141">
        <v>4723</v>
      </c>
      <c r="B630" s="621" t="s">
        <v>3829</v>
      </c>
      <c r="C630" s="621"/>
      <c r="D630" s="621"/>
      <c r="E630" s="621"/>
      <c r="F630" s="621"/>
      <c r="G630" s="621"/>
      <c r="H630" s="622"/>
    </row>
    <row r="631" spans="1:8" ht="15" customHeight="1">
      <c r="A631" s="141">
        <v>4724</v>
      </c>
      <c r="B631" s="621" t="s">
        <v>3830</v>
      </c>
      <c r="C631" s="621"/>
      <c r="D631" s="621"/>
      <c r="E631" s="621"/>
      <c r="F631" s="621"/>
      <c r="G631" s="621"/>
      <c r="H631" s="622"/>
    </row>
    <row r="632" spans="1:8" ht="15" customHeight="1">
      <c r="A632" s="141">
        <v>4725</v>
      </c>
      <c r="B632" s="621" t="s">
        <v>3831</v>
      </c>
      <c r="C632" s="621"/>
      <c r="D632" s="621"/>
      <c r="E632" s="621"/>
      <c r="F632" s="621"/>
      <c r="G632" s="621"/>
      <c r="H632" s="622"/>
    </row>
    <row r="633" spans="1:8" ht="15" customHeight="1">
      <c r="A633" s="141">
        <v>4726</v>
      </c>
      <c r="B633" s="621" t="s">
        <v>3832</v>
      </c>
      <c r="C633" s="621"/>
      <c r="D633" s="621"/>
      <c r="E633" s="621"/>
      <c r="F633" s="621"/>
      <c r="G633" s="621"/>
      <c r="H633" s="622"/>
    </row>
    <row r="634" spans="1:8" ht="15" customHeight="1">
      <c r="A634" s="141">
        <v>4729</v>
      </c>
      <c r="B634" s="621" t="s">
        <v>3833</v>
      </c>
      <c r="C634" s="621"/>
      <c r="D634" s="621"/>
      <c r="E634" s="621"/>
      <c r="F634" s="621"/>
      <c r="G634" s="621"/>
      <c r="H634" s="622"/>
    </row>
    <row r="635" spans="1:8" ht="15" customHeight="1">
      <c r="A635" s="141">
        <v>4730</v>
      </c>
      <c r="B635" s="621" t="s">
        <v>3834</v>
      </c>
      <c r="C635" s="621"/>
      <c r="D635" s="621"/>
      <c r="E635" s="621"/>
      <c r="F635" s="621"/>
      <c r="G635" s="621"/>
      <c r="H635" s="622"/>
    </row>
    <row r="636" spans="1:8" ht="15" customHeight="1">
      <c r="A636" s="141">
        <v>4741</v>
      </c>
      <c r="B636" s="621" t="s">
        <v>3835</v>
      </c>
      <c r="C636" s="621"/>
      <c r="D636" s="621"/>
      <c r="E636" s="621"/>
      <c r="F636" s="621"/>
      <c r="G636" s="621"/>
      <c r="H636" s="622"/>
    </row>
    <row r="637" spans="1:8" ht="15" customHeight="1">
      <c r="A637" s="141">
        <v>4742</v>
      </c>
      <c r="B637" s="621" t="s">
        <v>1421</v>
      </c>
      <c r="C637" s="621"/>
      <c r="D637" s="621"/>
      <c r="E637" s="621"/>
      <c r="F637" s="621"/>
      <c r="G637" s="621"/>
      <c r="H637" s="622"/>
    </row>
    <row r="638" spans="1:8" ht="15" customHeight="1">
      <c r="A638" s="141">
        <v>4743</v>
      </c>
      <c r="B638" s="621" t="s">
        <v>698</v>
      </c>
      <c r="C638" s="621"/>
      <c r="D638" s="621"/>
      <c r="E638" s="621"/>
      <c r="F638" s="621"/>
      <c r="G638" s="621"/>
      <c r="H638" s="622"/>
    </row>
    <row r="639" spans="1:8" ht="15" customHeight="1">
      <c r="A639" s="141">
        <v>4751</v>
      </c>
      <c r="B639" s="621" t="s">
        <v>2000</v>
      </c>
      <c r="C639" s="621"/>
      <c r="D639" s="621"/>
      <c r="E639" s="621"/>
      <c r="F639" s="621"/>
      <c r="G639" s="621"/>
      <c r="H639" s="622"/>
    </row>
    <row r="640" spans="1:8" ht="15" customHeight="1">
      <c r="A640" s="141">
        <v>4752</v>
      </c>
      <c r="B640" s="621" t="s">
        <v>2001</v>
      </c>
      <c r="C640" s="621"/>
      <c r="D640" s="621"/>
      <c r="E640" s="621"/>
      <c r="F640" s="621"/>
      <c r="G640" s="621"/>
      <c r="H640" s="622"/>
    </row>
    <row r="641" spans="1:8" ht="15" customHeight="1">
      <c r="A641" s="141">
        <v>4753</v>
      </c>
      <c r="B641" s="621" t="s">
        <v>2002</v>
      </c>
      <c r="C641" s="621"/>
      <c r="D641" s="621"/>
      <c r="E641" s="621"/>
      <c r="F641" s="621"/>
      <c r="G641" s="621"/>
      <c r="H641" s="622"/>
    </row>
    <row r="642" spans="1:8" ht="15" customHeight="1">
      <c r="A642" s="141">
        <v>4754</v>
      </c>
      <c r="B642" s="621" t="s">
        <v>2003</v>
      </c>
      <c r="C642" s="621"/>
      <c r="D642" s="621"/>
      <c r="E642" s="621"/>
      <c r="F642" s="621"/>
      <c r="G642" s="621"/>
      <c r="H642" s="622"/>
    </row>
    <row r="643" spans="1:8" ht="15" customHeight="1">
      <c r="A643" s="141">
        <v>4759</v>
      </c>
      <c r="B643" s="621" t="s">
        <v>2004</v>
      </c>
      <c r="C643" s="621"/>
      <c r="D643" s="621"/>
      <c r="E643" s="621"/>
      <c r="F643" s="621"/>
      <c r="G643" s="621"/>
      <c r="H643" s="622"/>
    </row>
    <row r="644" spans="1:8" ht="15" customHeight="1">
      <c r="A644" s="141">
        <v>4761</v>
      </c>
      <c r="B644" s="621" t="s">
        <v>2005</v>
      </c>
      <c r="C644" s="621"/>
      <c r="D644" s="621"/>
      <c r="E644" s="621"/>
      <c r="F644" s="621"/>
      <c r="G644" s="621"/>
      <c r="H644" s="622"/>
    </row>
    <row r="645" spans="1:8" ht="15" customHeight="1">
      <c r="A645" s="141">
        <v>4762</v>
      </c>
      <c r="B645" s="621" t="s">
        <v>3172</v>
      </c>
      <c r="C645" s="621"/>
      <c r="D645" s="621"/>
      <c r="E645" s="621"/>
      <c r="F645" s="621"/>
      <c r="G645" s="621"/>
      <c r="H645" s="622"/>
    </row>
    <row r="646" spans="1:8" ht="15" customHeight="1">
      <c r="A646" s="141">
        <v>4763</v>
      </c>
      <c r="B646" s="621" t="s">
        <v>3173</v>
      </c>
      <c r="C646" s="621"/>
      <c r="D646" s="621"/>
      <c r="E646" s="621"/>
      <c r="F646" s="621"/>
      <c r="G646" s="621"/>
      <c r="H646" s="622"/>
    </row>
    <row r="647" spans="1:8" ht="15" customHeight="1">
      <c r="A647" s="141">
        <v>4764</v>
      </c>
      <c r="B647" s="621" t="s">
        <v>3174</v>
      </c>
      <c r="C647" s="621"/>
      <c r="D647" s="621"/>
      <c r="E647" s="621"/>
      <c r="F647" s="621"/>
      <c r="G647" s="621"/>
      <c r="H647" s="622"/>
    </row>
    <row r="648" spans="1:8" ht="15" customHeight="1">
      <c r="A648" s="141">
        <v>4765</v>
      </c>
      <c r="B648" s="621" t="s">
        <v>3175</v>
      </c>
      <c r="C648" s="621"/>
      <c r="D648" s="621"/>
      <c r="E648" s="621"/>
      <c r="F648" s="621"/>
      <c r="G648" s="621"/>
      <c r="H648" s="622"/>
    </row>
    <row r="649" spans="1:8" ht="15" customHeight="1">
      <c r="A649" s="141">
        <v>4771</v>
      </c>
      <c r="B649" s="621" t="s">
        <v>3176</v>
      </c>
      <c r="C649" s="621"/>
      <c r="D649" s="621"/>
      <c r="E649" s="621"/>
      <c r="F649" s="621"/>
      <c r="G649" s="621"/>
      <c r="H649" s="622"/>
    </row>
    <row r="650" spans="1:8" ht="15" customHeight="1">
      <c r="A650" s="141">
        <v>4772</v>
      </c>
      <c r="B650" s="621" t="s">
        <v>2031</v>
      </c>
      <c r="C650" s="621"/>
      <c r="D650" s="621"/>
      <c r="E650" s="621"/>
      <c r="F650" s="621"/>
      <c r="G650" s="621"/>
      <c r="H650" s="622"/>
    </row>
    <row r="651" spans="1:8" ht="15" customHeight="1">
      <c r="A651" s="141">
        <v>4773</v>
      </c>
      <c r="B651" s="621" t="s">
        <v>2032</v>
      </c>
      <c r="C651" s="621"/>
      <c r="D651" s="621"/>
      <c r="E651" s="621"/>
      <c r="F651" s="621"/>
      <c r="G651" s="621"/>
      <c r="H651" s="622"/>
    </row>
    <row r="652" spans="1:8" ht="15" customHeight="1">
      <c r="A652" s="141">
        <v>4774</v>
      </c>
      <c r="B652" s="621" t="s">
        <v>2033</v>
      </c>
      <c r="C652" s="621"/>
      <c r="D652" s="621"/>
      <c r="E652" s="621"/>
      <c r="F652" s="621"/>
      <c r="G652" s="621"/>
      <c r="H652" s="622"/>
    </row>
    <row r="653" spans="1:8" ht="15" customHeight="1">
      <c r="A653" s="141">
        <v>4775</v>
      </c>
      <c r="B653" s="621" t="s">
        <v>2034</v>
      </c>
      <c r="C653" s="621"/>
      <c r="D653" s="621"/>
      <c r="E653" s="621"/>
      <c r="F653" s="621"/>
      <c r="G653" s="621"/>
      <c r="H653" s="622"/>
    </row>
    <row r="654" spans="1:8" ht="24.9" customHeight="1">
      <c r="A654" s="141">
        <v>4776</v>
      </c>
      <c r="B654" s="621" t="s">
        <v>2035</v>
      </c>
      <c r="C654" s="621"/>
      <c r="D654" s="621"/>
      <c r="E654" s="621"/>
      <c r="F654" s="621"/>
      <c r="G654" s="621"/>
      <c r="H654" s="622"/>
    </row>
    <row r="655" spans="1:8" ht="15" customHeight="1">
      <c r="A655" s="141">
        <v>4777</v>
      </c>
      <c r="B655" s="621" t="s">
        <v>2036</v>
      </c>
      <c r="C655" s="621"/>
      <c r="D655" s="621"/>
      <c r="E655" s="621"/>
      <c r="F655" s="621"/>
      <c r="G655" s="621"/>
      <c r="H655" s="622"/>
    </row>
    <row r="656" spans="1:8" ht="15" customHeight="1">
      <c r="A656" s="141">
        <v>4778</v>
      </c>
      <c r="B656" s="621" t="s">
        <v>2037</v>
      </c>
      <c r="C656" s="621"/>
      <c r="D656" s="621"/>
      <c r="E656" s="621"/>
      <c r="F656" s="621"/>
      <c r="G656" s="621"/>
      <c r="H656" s="622"/>
    </row>
    <row r="657" spans="1:8" ht="15" customHeight="1">
      <c r="A657" s="141">
        <v>4779</v>
      </c>
      <c r="B657" s="621" t="s">
        <v>1785</v>
      </c>
      <c r="C657" s="621"/>
      <c r="D657" s="621"/>
      <c r="E657" s="621"/>
      <c r="F657" s="621"/>
      <c r="G657" s="621"/>
      <c r="H657" s="622"/>
    </row>
    <row r="658" spans="1:8" ht="15" customHeight="1">
      <c r="A658" s="141">
        <v>4781</v>
      </c>
      <c r="B658" s="621" t="s">
        <v>1786</v>
      </c>
      <c r="C658" s="621"/>
      <c r="D658" s="621"/>
      <c r="E658" s="621"/>
      <c r="F658" s="621"/>
      <c r="G658" s="621"/>
      <c r="H658" s="622"/>
    </row>
    <row r="659" spans="1:8" ht="15" customHeight="1">
      <c r="A659" s="141">
        <v>4782</v>
      </c>
      <c r="B659" s="621" t="s">
        <v>3725</v>
      </c>
      <c r="C659" s="621"/>
      <c r="D659" s="621"/>
      <c r="E659" s="621"/>
      <c r="F659" s="621"/>
      <c r="G659" s="621"/>
      <c r="H659" s="622"/>
    </row>
    <row r="660" spans="1:8" ht="15" customHeight="1">
      <c r="A660" s="141">
        <v>4789</v>
      </c>
      <c r="B660" s="621" t="s">
        <v>3726</v>
      </c>
      <c r="C660" s="621"/>
      <c r="D660" s="621"/>
      <c r="E660" s="621"/>
      <c r="F660" s="621"/>
      <c r="G660" s="621"/>
      <c r="H660" s="622"/>
    </row>
    <row r="661" spans="1:8" ht="15" customHeight="1">
      <c r="A661" s="141">
        <v>4791</v>
      </c>
      <c r="B661" s="621" t="s">
        <v>3727</v>
      </c>
      <c r="C661" s="621"/>
      <c r="D661" s="621"/>
      <c r="E661" s="621"/>
      <c r="F661" s="621"/>
      <c r="G661" s="621"/>
      <c r="H661" s="622"/>
    </row>
    <row r="662" spans="1:8" ht="15" customHeight="1">
      <c r="A662" s="141">
        <v>4799</v>
      </c>
      <c r="B662" s="621" t="s">
        <v>3728</v>
      </c>
      <c r="C662" s="621"/>
      <c r="D662" s="621"/>
      <c r="E662" s="621"/>
      <c r="F662" s="621"/>
      <c r="G662" s="621"/>
      <c r="H662" s="622"/>
    </row>
    <row r="663" spans="1:8" ht="15" customHeight="1">
      <c r="A663" s="141">
        <v>4910</v>
      </c>
      <c r="B663" s="621" t="s">
        <v>369</v>
      </c>
      <c r="C663" s="621"/>
      <c r="D663" s="621"/>
      <c r="E663" s="621"/>
      <c r="F663" s="621"/>
      <c r="G663" s="621"/>
      <c r="H663" s="622"/>
    </row>
    <row r="664" spans="1:8" ht="15" customHeight="1">
      <c r="A664" s="141">
        <v>4920</v>
      </c>
      <c r="B664" s="621" t="s">
        <v>370</v>
      </c>
      <c r="C664" s="621"/>
      <c r="D664" s="621"/>
      <c r="E664" s="621"/>
      <c r="F664" s="621"/>
      <c r="G664" s="621"/>
      <c r="H664" s="622"/>
    </row>
    <row r="665" spans="1:8" ht="15" customHeight="1">
      <c r="A665" s="141">
        <v>4931</v>
      </c>
      <c r="B665" s="621" t="s">
        <v>3198</v>
      </c>
      <c r="C665" s="621"/>
      <c r="D665" s="621"/>
      <c r="E665" s="621"/>
      <c r="F665" s="621"/>
      <c r="G665" s="621"/>
      <c r="H665" s="622"/>
    </row>
    <row r="666" spans="1:8" ht="15" customHeight="1">
      <c r="A666" s="141">
        <v>4932</v>
      </c>
      <c r="B666" s="621" t="s">
        <v>3199</v>
      </c>
      <c r="C666" s="621"/>
      <c r="D666" s="621"/>
      <c r="E666" s="621"/>
      <c r="F666" s="621"/>
      <c r="G666" s="621"/>
      <c r="H666" s="622"/>
    </row>
    <row r="667" spans="1:8" ht="15" customHeight="1">
      <c r="A667" s="141">
        <v>4939</v>
      </c>
      <c r="B667" s="621" t="s">
        <v>3200</v>
      </c>
      <c r="C667" s="621"/>
      <c r="D667" s="621"/>
      <c r="E667" s="621"/>
      <c r="F667" s="621"/>
      <c r="G667" s="621"/>
      <c r="H667" s="622"/>
    </row>
    <row r="668" spans="1:8" ht="15" customHeight="1">
      <c r="A668" s="141">
        <v>4941</v>
      </c>
      <c r="B668" s="621" t="s">
        <v>1507</v>
      </c>
      <c r="C668" s="621"/>
      <c r="D668" s="621"/>
      <c r="E668" s="621"/>
      <c r="F668" s="621"/>
      <c r="G668" s="621"/>
      <c r="H668" s="622"/>
    </row>
    <row r="669" spans="1:8" ht="15" customHeight="1">
      <c r="A669" s="141">
        <v>4942</v>
      </c>
      <c r="B669" s="621" t="s">
        <v>1200</v>
      </c>
      <c r="C669" s="621"/>
      <c r="D669" s="621"/>
      <c r="E669" s="621"/>
      <c r="F669" s="621"/>
      <c r="G669" s="621"/>
      <c r="H669" s="622"/>
    </row>
    <row r="670" spans="1:8" ht="15" customHeight="1">
      <c r="A670" s="141">
        <v>4950</v>
      </c>
      <c r="B670" s="621" t="s">
        <v>1508</v>
      </c>
      <c r="C670" s="621"/>
      <c r="D670" s="621"/>
      <c r="E670" s="621"/>
      <c r="F670" s="621"/>
      <c r="G670" s="621"/>
      <c r="H670" s="622"/>
    </row>
    <row r="671" spans="1:8" ht="15" customHeight="1">
      <c r="A671" s="141">
        <v>5010</v>
      </c>
      <c r="B671" s="621" t="s">
        <v>3458</v>
      </c>
      <c r="C671" s="621"/>
      <c r="D671" s="621"/>
      <c r="E671" s="621"/>
      <c r="F671" s="621"/>
      <c r="G671" s="621"/>
      <c r="H671" s="622"/>
    </row>
    <row r="672" spans="1:8" ht="15" customHeight="1">
      <c r="A672" s="141">
        <v>5020</v>
      </c>
      <c r="B672" s="621" t="s">
        <v>3459</v>
      </c>
      <c r="C672" s="621"/>
      <c r="D672" s="621"/>
      <c r="E672" s="621"/>
      <c r="F672" s="621"/>
      <c r="G672" s="621"/>
      <c r="H672" s="622"/>
    </row>
    <row r="673" spans="1:8" ht="15" customHeight="1">
      <c r="A673" s="141">
        <v>5030</v>
      </c>
      <c r="B673" s="621" t="s">
        <v>2504</v>
      </c>
      <c r="C673" s="621"/>
      <c r="D673" s="621"/>
      <c r="E673" s="621"/>
      <c r="F673" s="621"/>
      <c r="G673" s="621"/>
      <c r="H673" s="622"/>
    </row>
    <row r="674" spans="1:8" ht="15" customHeight="1">
      <c r="A674" s="141">
        <v>5040</v>
      </c>
      <c r="B674" s="621" t="s">
        <v>2505</v>
      </c>
      <c r="C674" s="621"/>
      <c r="D674" s="621"/>
      <c r="E674" s="621"/>
      <c r="F674" s="621"/>
      <c r="G674" s="621"/>
      <c r="H674" s="622"/>
    </row>
    <row r="675" spans="1:8" ht="15" customHeight="1">
      <c r="A675" s="141">
        <v>5110</v>
      </c>
      <c r="B675" s="621" t="s">
        <v>2506</v>
      </c>
      <c r="C675" s="621"/>
      <c r="D675" s="621"/>
      <c r="E675" s="621"/>
      <c r="F675" s="621"/>
      <c r="G675" s="621"/>
      <c r="H675" s="622"/>
    </row>
    <row r="676" spans="1:8" ht="15" customHeight="1">
      <c r="A676" s="141">
        <v>5121</v>
      </c>
      <c r="B676" s="621" t="s">
        <v>2507</v>
      </c>
      <c r="C676" s="621"/>
      <c r="D676" s="621"/>
      <c r="E676" s="621"/>
      <c r="F676" s="621"/>
      <c r="G676" s="621"/>
      <c r="H676" s="622"/>
    </row>
    <row r="677" spans="1:8" ht="15" customHeight="1">
      <c r="A677" s="141">
        <v>5122</v>
      </c>
      <c r="B677" s="621" t="s">
        <v>3460</v>
      </c>
      <c r="C677" s="621"/>
      <c r="D677" s="621"/>
      <c r="E677" s="621"/>
      <c r="F677" s="621"/>
      <c r="G677" s="621"/>
      <c r="H677" s="622"/>
    </row>
    <row r="678" spans="1:8" ht="15" customHeight="1">
      <c r="A678" s="141">
        <v>5210</v>
      </c>
      <c r="B678" s="621" t="s">
        <v>3463</v>
      </c>
      <c r="C678" s="621"/>
      <c r="D678" s="621"/>
      <c r="E678" s="621"/>
      <c r="F678" s="621"/>
      <c r="G678" s="621"/>
      <c r="H678" s="622"/>
    </row>
    <row r="679" spans="1:8" ht="15" customHeight="1">
      <c r="A679" s="141">
        <v>5221</v>
      </c>
      <c r="B679" s="621" t="s">
        <v>2508</v>
      </c>
      <c r="C679" s="621"/>
      <c r="D679" s="621"/>
      <c r="E679" s="621"/>
      <c r="F679" s="621"/>
      <c r="G679" s="621"/>
      <c r="H679" s="622"/>
    </row>
    <row r="680" spans="1:8" ht="15" customHeight="1">
      <c r="A680" s="141">
        <v>5222</v>
      </c>
      <c r="B680" s="621" t="s">
        <v>2509</v>
      </c>
      <c r="C680" s="621"/>
      <c r="D680" s="621"/>
      <c r="E680" s="621"/>
      <c r="F680" s="621"/>
      <c r="G680" s="621"/>
      <c r="H680" s="622"/>
    </row>
    <row r="681" spans="1:8" ht="15" customHeight="1">
      <c r="A681" s="141">
        <v>5223</v>
      </c>
      <c r="B681" s="621" t="s">
        <v>4266</v>
      </c>
      <c r="C681" s="621"/>
      <c r="D681" s="621"/>
      <c r="E681" s="621"/>
      <c r="F681" s="621"/>
      <c r="G681" s="621"/>
      <c r="H681" s="622"/>
    </row>
    <row r="682" spans="1:8" ht="15" customHeight="1">
      <c r="A682" s="141">
        <v>5224</v>
      </c>
      <c r="B682" s="621" t="s">
        <v>4267</v>
      </c>
      <c r="C682" s="621"/>
      <c r="D682" s="621"/>
      <c r="E682" s="621"/>
      <c r="F682" s="621"/>
      <c r="G682" s="621"/>
      <c r="H682" s="622"/>
    </row>
    <row r="683" spans="1:8" ht="15" customHeight="1">
      <c r="A683" s="141">
        <v>5229</v>
      </c>
      <c r="B683" s="621" t="s">
        <v>4268</v>
      </c>
      <c r="C683" s="621"/>
      <c r="D683" s="621"/>
      <c r="E683" s="621"/>
      <c r="F683" s="621"/>
      <c r="G683" s="621"/>
      <c r="H683" s="622"/>
    </row>
    <row r="684" spans="1:8" ht="15" customHeight="1">
      <c r="A684" s="141">
        <v>5310</v>
      </c>
      <c r="B684" s="621" t="s">
        <v>4269</v>
      </c>
      <c r="C684" s="621"/>
      <c r="D684" s="621"/>
      <c r="E684" s="621"/>
      <c r="F684" s="621"/>
      <c r="G684" s="621"/>
      <c r="H684" s="622"/>
    </row>
    <row r="685" spans="1:8" ht="15" customHeight="1">
      <c r="A685" s="141">
        <v>5320</v>
      </c>
      <c r="B685" s="621" t="s">
        <v>4270</v>
      </c>
      <c r="C685" s="621"/>
      <c r="D685" s="621"/>
      <c r="E685" s="621"/>
      <c r="F685" s="621"/>
      <c r="G685" s="621"/>
      <c r="H685" s="622"/>
    </row>
    <row r="686" spans="1:8" ht="15" customHeight="1">
      <c r="A686" s="141">
        <v>5510</v>
      </c>
      <c r="B686" s="621" t="s">
        <v>4271</v>
      </c>
      <c r="C686" s="621"/>
      <c r="D686" s="621"/>
      <c r="E686" s="621"/>
      <c r="F686" s="621"/>
      <c r="G686" s="621"/>
      <c r="H686" s="622"/>
    </row>
    <row r="687" spans="1:8" ht="15" customHeight="1">
      <c r="A687" s="141">
        <v>5520</v>
      </c>
      <c r="B687" s="621" t="s">
        <v>4465</v>
      </c>
      <c r="C687" s="621"/>
      <c r="D687" s="621"/>
      <c r="E687" s="621"/>
      <c r="F687" s="621"/>
      <c r="G687" s="621"/>
      <c r="H687" s="622"/>
    </row>
    <row r="688" spans="1:8" ht="15" customHeight="1">
      <c r="A688" s="141">
        <v>5530</v>
      </c>
      <c r="B688" s="621" t="s">
        <v>4466</v>
      </c>
      <c r="C688" s="621"/>
      <c r="D688" s="621"/>
      <c r="E688" s="621"/>
      <c r="F688" s="621"/>
      <c r="G688" s="621"/>
      <c r="H688" s="622"/>
    </row>
    <row r="689" spans="1:8" ht="15" customHeight="1">
      <c r="A689" s="141">
        <v>5590</v>
      </c>
      <c r="B689" s="621" t="s">
        <v>1502</v>
      </c>
      <c r="C689" s="621"/>
      <c r="D689" s="621"/>
      <c r="E689" s="621"/>
      <c r="F689" s="621"/>
      <c r="G689" s="621"/>
      <c r="H689" s="622"/>
    </row>
    <row r="690" spans="1:8" ht="15" customHeight="1">
      <c r="A690" s="141">
        <v>5610</v>
      </c>
      <c r="B690" s="621" t="s">
        <v>4467</v>
      </c>
      <c r="C690" s="621"/>
      <c r="D690" s="621"/>
      <c r="E690" s="621"/>
      <c r="F690" s="621"/>
      <c r="G690" s="621"/>
      <c r="H690" s="622"/>
    </row>
    <row r="691" spans="1:8" ht="15" customHeight="1">
      <c r="A691" s="141">
        <v>5621</v>
      </c>
      <c r="B691" s="621" t="s">
        <v>4468</v>
      </c>
      <c r="C691" s="621"/>
      <c r="D691" s="621"/>
      <c r="E691" s="621"/>
      <c r="F691" s="621"/>
      <c r="G691" s="621"/>
      <c r="H691" s="622"/>
    </row>
    <row r="692" spans="1:8" ht="15" customHeight="1">
      <c r="A692" s="141">
        <v>5629</v>
      </c>
      <c r="B692" s="621" t="s">
        <v>4469</v>
      </c>
      <c r="C692" s="621"/>
      <c r="D692" s="621"/>
      <c r="E692" s="621"/>
      <c r="F692" s="621"/>
      <c r="G692" s="621"/>
      <c r="H692" s="622"/>
    </row>
    <row r="693" spans="1:8" ht="15" customHeight="1">
      <c r="A693" s="141">
        <v>5630</v>
      </c>
      <c r="B693" s="621" t="s">
        <v>4470</v>
      </c>
      <c r="C693" s="621"/>
      <c r="D693" s="621"/>
      <c r="E693" s="621"/>
      <c r="F693" s="621"/>
      <c r="G693" s="621"/>
      <c r="H693" s="622"/>
    </row>
    <row r="694" spans="1:8" ht="15" customHeight="1">
      <c r="A694" s="141">
        <v>5811</v>
      </c>
      <c r="B694" s="621" t="s">
        <v>4242</v>
      </c>
      <c r="C694" s="621"/>
      <c r="D694" s="621"/>
      <c r="E694" s="621"/>
      <c r="F694" s="621"/>
      <c r="G694" s="621"/>
      <c r="H694" s="622"/>
    </row>
    <row r="695" spans="1:8" ht="15" customHeight="1">
      <c r="A695" s="141">
        <v>5812</v>
      </c>
      <c r="B695" s="621" t="s">
        <v>2720</v>
      </c>
      <c r="C695" s="621"/>
      <c r="D695" s="621"/>
      <c r="E695" s="621"/>
      <c r="F695" s="621"/>
      <c r="G695" s="621"/>
      <c r="H695" s="622"/>
    </row>
    <row r="696" spans="1:8" ht="15" customHeight="1">
      <c r="A696" s="141">
        <v>5813</v>
      </c>
      <c r="B696" s="621" t="s">
        <v>4243</v>
      </c>
      <c r="C696" s="621"/>
      <c r="D696" s="621"/>
      <c r="E696" s="621"/>
      <c r="F696" s="621"/>
      <c r="G696" s="621"/>
      <c r="H696" s="622"/>
    </row>
    <row r="697" spans="1:8" ht="15" customHeight="1">
      <c r="A697" s="141">
        <v>5814</v>
      </c>
      <c r="B697" s="621" t="s">
        <v>1754</v>
      </c>
      <c r="C697" s="621"/>
      <c r="D697" s="621"/>
      <c r="E697" s="621"/>
      <c r="F697" s="621"/>
      <c r="G697" s="621"/>
      <c r="H697" s="622"/>
    </row>
    <row r="698" spans="1:8" ht="15" customHeight="1">
      <c r="A698" s="141">
        <v>5819</v>
      </c>
      <c r="B698" s="621" t="s">
        <v>1755</v>
      </c>
      <c r="C698" s="621"/>
      <c r="D698" s="621"/>
      <c r="E698" s="621"/>
      <c r="F698" s="621"/>
      <c r="G698" s="621"/>
      <c r="H698" s="622"/>
    </row>
    <row r="699" spans="1:8" ht="15" customHeight="1">
      <c r="A699" s="141">
        <v>5821</v>
      </c>
      <c r="B699" s="621" t="s">
        <v>3154</v>
      </c>
      <c r="C699" s="621"/>
      <c r="D699" s="621"/>
      <c r="E699" s="621"/>
      <c r="F699" s="621"/>
      <c r="G699" s="621"/>
      <c r="H699" s="622"/>
    </row>
    <row r="700" spans="1:8" ht="15" customHeight="1">
      <c r="A700" s="141">
        <v>5829</v>
      </c>
      <c r="B700" s="621" t="s">
        <v>3155</v>
      </c>
      <c r="C700" s="621"/>
      <c r="D700" s="621"/>
      <c r="E700" s="621"/>
      <c r="F700" s="621"/>
      <c r="G700" s="621"/>
      <c r="H700" s="622"/>
    </row>
    <row r="701" spans="1:8" ht="15" customHeight="1">
      <c r="A701" s="141">
        <v>5911</v>
      </c>
      <c r="B701" s="621" t="s">
        <v>3156</v>
      </c>
      <c r="C701" s="621"/>
      <c r="D701" s="621"/>
      <c r="E701" s="621"/>
      <c r="F701" s="621"/>
      <c r="G701" s="621"/>
      <c r="H701" s="622"/>
    </row>
    <row r="702" spans="1:8" ht="15" customHeight="1">
      <c r="A702" s="141">
        <v>5912</v>
      </c>
      <c r="B702" s="621" t="s">
        <v>3157</v>
      </c>
      <c r="C702" s="621"/>
      <c r="D702" s="621"/>
      <c r="E702" s="621"/>
      <c r="F702" s="621"/>
      <c r="G702" s="621"/>
      <c r="H702" s="622"/>
    </row>
    <row r="703" spans="1:8" ht="15" customHeight="1">
      <c r="A703" s="141">
        <v>5913</v>
      </c>
      <c r="B703" s="621" t="s">
        <v>3158</v>
      </c>
      <c r="C703" s="621"/>
      <c r="D703" s="621"/>
      <c r="E703" s="621"/>
      <c r="F703" s="621"/>
      <c r="G703" s="621"/>
      <c r="H703" s="622"/>
    </row>
    <row r="704" spans="1:8" ht="15" customHeight="1">
      <c r="A704" s="141">
        <v>5914</v>
      </c>
      <c r="B704" s="621" t="s">
        <v>3159</v>
      </c>
      <c r="C704" s="621"/>
      <c r="D704" s="621"/>
      <c r="E704" s="621"/>
      <c r="F704" s="621"/>
      <c r="G704" s="621"/>
      <c r="H704" s="622"/>
    </row>
    <row r="705" spans="1:8" ht="15" customHeight="1">
      <c r="A705" s="141">
        <v>5920</v>
      </c>
      <c r="B705" s="621" t="s">
        <v>2209</v>
      </c>
      <c r="C705" s="621"/>
      <c r="D705" s="621"/>
      <c r="E705" s="621"/>
      <c r="F705" s="621"/>
      <c r="G705" s="621"/>
      <c r="H705" s="622"/>
    </row>
    <row r="706" spans="1:8" ht="15" customHeight="1">
      <c r="A706" s="141">
        <v>6010</v>
      </c>
      <c r="B706" s="621" t="s">
        <v>2210</v>
      </c>
      <c r="C706" s="621"/>
      <c r="D706" s="621"/>
      <c r="E706" s="621"/>
      <c r="F706" s="621"/>
      <c r="G706" s="621"/>
      <c r="H706" s="622"/>
    </row>
    <row r="707" spans="1:8" ht="15" customHeight="1">
      <c r="A707" s="141">
        <v>6020</v>
      </c>
      <c r="B707" s="621" t="s">
        <v>2211</v>
      </c>
      <c r="C707" s="621"/>
      <c r="D707" s="621"/>
      <c r="E707" s="621"/>
      <c r="F707" s="621"/>
      <c r="G707" s="621"/>
      <c r="H707" s="622"/>
    </row>
    <row r="708" spans="1:8" ht="15" customHeight="1">
      <c r="A708" s="141">
        <v>6110</v>
      </c>
      <c r="B708" s="621" t="s">
        <v>2212</v>
      </c>
      <c r="C708" s="621"/>
      <c r="D708" s="621"/>
      <c r="E708" s="621"/>
      <c r="F708" s="621"/>
      <c r="G708" s="621"/>
      <c r="H708" s="622"/>
    </row>
    <row r="709" spans="1:8" ht="15" customHeight="1">
      <c r="A709" s="141">
        <v>6120</v>
      </c>
      <c r="B709" s="621" t="s">
        <v>2213</v>
      </c>
      <c r="C709" s="621"/>
      <c r="D709" s="621"/>
      <c r="E709" s="621"/>
      <c r="F709" s="621"/>
      <c r="G709" s="621"/>
      <c r="H709" s="622"/>
    </row>
    <row r="710" spans="1:8" ht="15" customHeight="1">
      <c r="A710" s="141">
        <v>6130</v>
      </c>
      <c r="B710" s="621" t="s">
        <v>2214</v>
      </c>
      <c r="C710" s="621"/>
      <c r="D710" s="621"/>
      <c r="E710" s="621"/>
      <c r="F710" s="621"/>
      <c r="G710" s="621"/>
      <c r="H710" s="622"/>
    </row>
    <row r="711" spans="1:8" ht="15" customHeight="1">
      <c r="A711" s="141">
        <v>6190</v>
      </c>
      <c r="B711" s="621" t="s">
        <v>2215</v>
      </c>
      <c r="C711" s="621"/>
      <c r="D711" s="621"/>
      <c r="E711" s="621"/>
      <c r="F711" s="621"/>
      <c r="G711" s="621"/>
      <c r="H711" s="622"/>
    </row>
    <row r="712" spans="1:8" ht="15" customHeight="1">
      <c r="A712" s="141">
        <v>6201</v>
      </c>
      <c r="B712" s="621" t="s">
        <v>2216</v>
      </c>
      <c r="C712" s="621"/>
      <c r="D712" s="621"/>
      <c r="E712" s="621"/>
      <c r="F712" s="621"/>
      <c r="G712" s="621"/>
      <c r="H712" s="622"/>
    </row>
    <row r="713" spans="1:8" ht="15" customHeight="1">
      <c r="A713" s="141">
        <v>6202</v>
      </c>
      <c r="B713" s="621" t="s">
        <v>2217</v>
      </c>
      <c r="C713" s="621"/>
      <c r="D713" s="621"/>
      <c r="E713" s="621"/>
      <c r="F713" s="621"/>
      <c r="G713" s="621"/>
      <c r="H713" s="622"/>
    </row>
    <row r="714" spans="1:8" ht="15" customHeight="1">
      <c r="A714" s="141">
        <v>6203</v>
      </c>
      <c r="B714" s="621" t="s">
        <v>2218</v>
      </c>
      <c r="C714" s="621"/>
      <c r="D714" s="621"/>
      <c r="E714" s="621"/>
      <c r="F714" s="621"/>
      <c r="G714" s="621"/>
      <c r="H714" s="622"/>
    </row>
    <row r="715" spans="1:8" ht="15" customHeight="1">
      <c r="A715" s="141">
        <v>6209</v>
      </c>
      <c r="B715" s="621" t="s">
        <v>2219</v>
      </c>
      <c r="C715" s="621"/>
      <c r="D715" s="621"/>
      <c r="E715" s="621"/>
      <c r="F715" s="621"/>
      <c r="G715" s="621"/>
      <c r="H715" s="622"/>
    </row>
    <row r="716" spans="1:8" ht="15" customHeight="1">
      <c r="A716" s="141">
        <v>6311</v>
      </c>
      <c r="B716" s="621" t="s">
        <v>2220</v>
      </c>
      <c r="C716" s="621"/>
      <c r="D716" s="621"/>
      <c r="E716" s="621"/>
      <c r="F716" s="621"/>
      <c r="G716" s="621"/>
      <c r="H716" s="622"/>
    </row>
    <row r="717" spans="1:8" ht="15" customHeight="1">
      <c r="A717" s="141">
        <v>6312</v>
      </c>
      <c r="B717" s="621" t="s">
        <v>2221</v>
      </c>
      <c r="C717" s="621"/>
      <c r="D717" s="621"/>
      <c r="E717" s="621"/>
      <c r="F717" s="621"/>
      <c r="G717" s="621"/>
      <c r="H717" s="622"/>
    </row>
    <row r="718" spans="1:8" ht="15" customHeight="1">
      <c r="A718" s="141">
        <v>6391</v>
      </c>
      <c r="B718" s="621" t="s">
        <v>2222</v>
      </c>
      <c r="C718" s="621"/>
      <c r="D718" s="621"/>
      <c r="E718" s="621"/>
      <c r="F718" s="621"/>
      <c r="G718" s="621"/>
      <c r="H718" s="622"/>
    </row>
    <row r="719" spans="1:8" ht="15" customHeight="1">
      <c r="A719" s="141">
        <v>6399</v>
      </c>
      <c r="B719" s="621" t="s">
        <v>2223</v>
      </c>
      <c r="C719" s="621"/>
      <c r="D719" s="621"/>
      <c r="E719" s="621"/>
      <c r="F719" s="621"/>
      <c r="G719" s="621"/>
      <c r="H719" s="622"/>
    </row>
    <row r="720" spans="1:8" ht="15" customHeight="1">
      <c r="A720" s="141">
        <v>6411</v>
      </c>
      <c r="B720" s="621" t="s">
        <v>1509</v>
      </c>
      <c r="C720" s="621"/>
      <c r="D720" s="621"/>
      <c r="E720" s="621"/>
      <c r="F720" s="621"/>
      <c r="G720" s="621"/>
      <c r="H720" s="622"/>
    </row>
    <row r="721" spans="1:8" ht="15" customHeight="1">
      <c r="A721" s="141">
        <v>6419</v>
      </c>
      <c r="B721" s="621" t="s">
        <v>2224</v>
      </c>
      <c r="C721" s="621"/>
      <c r="D721" s="621"/>
      <c r="E721" s="621"/>
      <c r="F721" s="621"/>
      <c r="G721" s="621"/>
      <c r="H721" s="622"/>
    </row>
    <row r="722" spans="1:8" ht="15" customHeight="1">
      <c r="A722" s="141">
        <v>6420</v>
      </c>
      <c r="B722" s="621" t="s">
        <v>2225</v>
      </c>
      <c r="C722" s="621"/>
      <c r="D722" s="621"/>
      <c r="E722" s="621"/>
      <c r="F722" s="621"/>
      <c r="G722" s="621"/>
      <c r="H722" s="622"/>
    </row>
    <row r="723" spans="1:8" ht="15" customHeight="1">
      <c r="A723" s="141">
        <v>6430</v>
      </c>
      <c r="B723" s="621" t="s">
        <v>757</v>
      </c>
      <c r="C723" s="621"/>
      <c r="D723" s="621"/>
      <c r="E723" s="621"/>
      <c r="F723" s="621"/>
      <c r="G723" s="621"/>
      <c r="H723" s="622"/>
    </row>
    <row r="724" spans="1:8" ht="15" customHeight="1">
      <c r="A724" s="141">
        <v>6491</v>
      </c>
      <c r="B724" s="621" t="s">
        <v>758</v>
      </c>
      <c r="C724" s="621"/>
      <c r="D724" s="621"/>
      <c r="E724" s="621"/>
      <c r="F724" s="621"/>
      <c r="G724" s="621"/>
      <c r="H724" s="622"/>
    </row>
    <row r="725" spans="1:8" ht="15" customHeight="1">
      <c r="A725" s="141">
        <v>6492</v>
      </c>
      <c r="B725" s="621" t="s">
        <v>1510</v>
      </c>
      <c r="C725" s="621"/>
      <c r="D725" s="621"/>
      <c r="E725" s="621"/>
      <c r="F725" s="621"/>
      <c r="G725" s="621"/>
      <c r="H725" s="622"/>
    </row>
    <row r="726" spans="1:8" ht="15" customHeight="1">
      <c r="A726" s="141">
        <v>6499</v>
      </c>
      <c r="B726" s="621" t="s">
        <v>1335</v>
      </c>
      <c r="C726" s="621"/>
      <c r="D726" s="621"/>
      <c r="E726" s="621"/>
      <c r="F726" s="621"/>
      <c r="G726" s="621"/>
      <c r="H726" s="622"/>
    </row>
    <row r="727" spans="1:8" ht="15" customHeight="1">
      <c r="A727" s="141">
        <v>6511</v>
      </c>
      <c r="B727" s="621" t="s">
        <v>1336</v>
      </c>
      <c r="C727" s="621"/>
      <c r="D727" s="621"/>
      <c r="E727" s="621"/>
      <c r="F727" s="621"/>
      <c r="G727" s="621"/>
      <c r="H727" s="622"/>
    </row>
    <row r="728" spans="1:8" ht="15" customHeight="1">
      <c r="A728" s="141">
        <v>6512</v>
      </c>
      <c r="B728" s="621" t="s">
        <v>3462</v>
      </c>
      <c r="C728" s="621"/>
      <c r="D728" s="621"/>
      <c r="E728" s="621"/>
      <c r="F728" s="621"/>
      <c r="G728" s="621"/>
      <c r="H728" s="622"/>
    </row>
    <row r="729" spans="1:8" ht="15" customHeight="1">
      <c r="A729" s="141">
        <v>6520</v>
      </c>
      <c r="B729" s="621" t="s">
        <v>1337</v>
      </c>
      <c r="C729" s="621"/>
      <c r="D729" s="621"/>
      <c r="E729" s="621"/>
      <c r="F729" s="621"/>
      <c r="G729" s="621"/>
      <c r="H729" s="622"/>
    </row>
    <row r="730" spans="1:8" ht="15" customHeight="1">
      <c r="A730" s="141">
        <v>6530</v>
      </c>
      <c r="B730" s="621" t="s">
        <v>3461</v>
      </c>
      <c r="C730" s="621"/>
      <c r="D730" s="621"/>
      <c r="E730" s="621"/>
      <c r="F730" s="621"/>
      <c r="G730" s="621"/>
      <c r="H730" s="622"/>
    </row>
    <row r="731" spans="1:8" ht="15" customHeight="1">
      <c r="A731" s="141">
        <v>6611</v>
      </c>
      <c r="B731" s="621" t="s">
        <v>387</v>
      </c>
      <c r="C731" s="621"/>
      <c r="D731" s="621"/>
      <c r="E731" s="621"/>
      <c r="F731" s="621"/>
      <c r="G731" s="621"/>
      <c r="H731" s="622"/>
    </row>
    <row r="732" spans="1:8" ht="15" customHeight="1">
      <c r="A732" s="141">
        <v>6612</v>
      </c>
      <c r="B732" s="621" t="s">
        <v>388</v>
      </c>
      <c r="C732" s="621"/>
      <c r="D732" s="621"/>
      <c r="E732" s="621"/>
      <c r="F732" s="621"/>
      <c r="G732" s="621"/>
      <c r="H732" s="622"/>
    </row>
    <row r="733" spans="1:8" ht="15" customHeight="1">
      <c r="A733" s="141">
        <v>6619</v>
      </c>
      <c r="B733" s="621" t="s">
        <v>389</v>
      </c>
      <c r="C733" s="621"/>
      <c r="D733" s="621"/>
      <c r="E733" s="621"/>
      <c r="F733" s="621"/>
      <c r="G733" s="621"/>
      <c r="H733" s="622"/>
    </row>
    <row r="734" spans="1:8" ht="15" customHeight="1">
      <c r="A734" s="141">
        <v>6621</v>
      </c>
      <c r="B734" s="621" t="s">
        <v>390</v>
      </c>
      <c r="C734" s="621"/>
      <c r="D734" s="621"/>
      <c r="E734" s="621"/>
      <c r="F734" s="621"/>
      <c r="G734" s="621"/>
      <c r="H734" s="622"/>
    </row>
    <row r="735" spans="1:8" ht="15" customHeight="1">
      <c r="A735" s="141">
        <v>6622</v>
      </c>
      <c r="B735" s="621" t="s">
        <v>391</v>
      </c>
      <c r="C735" s="621"/>
      <c r="D735" s="621"/>
      <c r="E735" s="621"/>
      <c r="F735" s="621"/>
      <c r="G735" s="621"/>
      <c r="H735" s="622"/>
    </row>
    <row r="736" spans="1:8" ht="15" customHeight="1">
      <c r="A736" s="141">
        <v>6629</v>
      </c>
      <c r="B736" s="621" t="s">
        <v>392</v>
      </c>
      <c r="C736" s="621"/>
      <c r="D736" s="621"/>
      <c r="E736" s="621"/>
      <c r="F736" s="621"/>
      <c r="G736" s="621"/>
      <c r="H736" s="622"/>
    </row>
    <row r="737" spans="1:8" ht="15" customHeight="1">
      <c r="A737" s="141">
        <v>6630</v>
      </c>
      <c r="B737" s="621" t="s">
        <v>393</v>
      </c>
      <c r="C737" s="621"/>
      <c r="D737" s="621"/>
      <c r="E737" s="621"/>
      <c r="F737" s="621"/>
      <c r="G737" s="621"/>
      <c r="H737" s="622"/>
    </row>
    <row r="738" spans="1:8" ht="15" customHeight="1">
      <c r="A738" s="141">
        <v>6810</v>
      </c>
      <c r="B738" s="621" t="s">
        <v>394</v>
      </c>
      <c r="C738" s="621"/>
      <c r="D738" s="621"/>
      <c r="E738" s="621"/>
      <c r="F738" s="621"/>
      <c r="G738" s="621"/>
      <c r="H738" s="622"/>
    </row>
    <row r="739" spans="1:8" ht="15" customHeight="1">
      <c r="A739" s="141">
        <v>6820</v>
      </c>
      <c r="B739" s="621" t="s">
        <v>395</v>
      </c>
      <c r="C739" s="621"/>
      <c r="D739" s="621"/>
      <c r="E739" s="621"/>
      <c r="F739" s="621"/>
      <c r="G739" s="621"/>
      <c r="H739" s="622"/>
    </row>
    <row r="740" spans="1:8" ht="15" customHeight="1">
      <c r="A740" s="141">
        <v>6831</v>
      </c>
      <c r="B740" s="621" t="s">
        <v>396</v>
      </c>
      <c r="C740" s="621"/>
      <c r="D740" s="621"/>
      <c r="E740" s="621"/>
      <c r="F740" s="621"/>
      <c r="G740" s="621"/>
      <c r="H740" s="622"/>
    </row>
    <row r="741" spans="1:8" ht="15" customHeight="1">
      <c r="A741" s="141">
        <v>6832</v>
      </c>
      <c r="B741" s="621" t="s">
        <v>397</v>
      </c>
      <c r="C741" s="621"/>
      <c r="D741" s="621"/>
      <c r="E741" s="621"/>
      <c r="F741" s="621"/>
      <c r="G741" s="621"/>
      <c r="H741" s="622"/>
    </row>
    <row r="742" spans="1:8" ht="15" customHeight="1">
      <c r="A742" s="141">
        <v>6910</v>
      </c>
      <c r="B742" s="621" t="s">
        <v>398</v>
      </c>
      <c r="C742" s="621"/>
      <c r="D742" s="621"/>
      <c r="E742" s="621"/>
      <c r="F742" s="621"/>
      <c r="G742" s="621"/>
      <c r="H742" s="622"/>
    </row>
    <row r="743" spans="1:8" ht="15" customHeight="1">
      <c r="A743" s="141">
        <v>6920</v>
      </c>
      <c r="B743" s="621" t="s">
        <v>399</v>
      </c>
      <c r="C743" s="621"/>
      <c r="D743" s="621"/>
      <c r="E743" s="621"/>
      <c r="F743" s="621"/>
      <c r="G743" s="621"/>
      <c r="H743" s="622"/>
    </row>
    <row r="744" spans="1:8" ht="15" customHeight="1">
      <c r="A744" s="141">
        <v>7010</v>
      </c>
      <c r="B744" s="621" t="s">
        <v>4375</v>
      </c>
      <c r="C744" s="621"/>
      <c r="D744" s="621"/>
      <c r="E744" s="621"/>
      <c r="F744" s="621"/>
      <c r="G744" s="621"/>
      <c r="H744" s="622"/>
    </row>
    <row r="745" spans="1:8" ht="15" customHeight="1">
      <c r="A745" s="141">
        <v>7021</v>
      </c>
      <c r="B745" s="621" t="s">
        <v>3125</v>
      </c>
      <c r="C745" s="621"/>
      <c r="D745" s="621"/>
      <c r="E745" s="621"/>
      <c r="F745" s="621"/>
      <c r="G745" s="621"/>
      <c r="H745" s="622"/>
    </row>
    <row r="746" spans="1:8" ht="15" customHeight="1">
      <c r="A746" s="141">
        <v>7022</v>
      </c>
      <c r="B746" s="621" t="s">
        <v>3126</v>
      </c>
      <c r="C746" s="621"/>
      <c r="D746" s="621"/>
      <c r="E746" s="621"/>
      <c r="F746" s="621"/>
      <c r="G746" s="621"/>
      <c r="H746" s="622"/>
    </row>
    <row r="747" spans="1:8" ht="15" customHeight="1">
      <c r="A747" s="141">
        <v>7111</v>
      </c>
      <c r="B747" s="621" t="s">
        <v>3127</v>
      </c>
      <c r="C747" s="621"/>
      <c r="D747" s="621"/>
      <c r="E747" s="621"/>
      <c r="F747" s="621"/>
      <c r="G747" s="621"/>
      <c r="H747" s="622"/>
    </row>
    <row r="748" spans="1:8" ht="15" customHeight="1">
      <c r="A748" s="141">
        <v>7112</v>
      </c>
      <c r="B748" s="621" t="s">
        <v>3128</v>
      </c>
      <c r="C748" s="621"/>
      <c r="D748" s="621"/>
      <c r="E748" s="621"/>
      <c r="F748" s="621"/>
      <c r="G748" s="621"/>
      <c r="H748" s="622"/>
    </row>
    <row r="749" spans="1:8" ht="15" customHeight="1">
      <c r="A749" s="141">
        <v>7120</v>
      </c>
      <c r="B749" s="621" t="s">
        <v>1511</v>
      </c>
      <c r="C749" s="621"/>
      <c r="D749" s="621"/>
      <c r="E749" s="621"/>
      <c r="F749" s="621"/>
      <c r="G749" s="621"/>
      <c r="H749" s="622"/>
    </row>
    <row r="750" spans="1:8" ht="15" customHeight="1">
      <c r="A750" s="141">
        <v>7211</v>
      </c>
      <c r="B750" s="621" t="s">
        <v>3129</v>
      </c>
      <c r="C750" s="621"/>
      <c r="D750" s="621"/>
      <c r="E750" s="621"/>
      <c r="F750" s="621"/>
      <c r="G750" s="621"/>
      <c r="H750" s="622"/>
    </row>
    <row r="751" spans="1:8" ht="15" customHeight="1">
      <c r="A751" s="141">
        <v>7219</v>
      </c>
      <c r="B751" s="621" t="s">
        <v>3130</v>
      </c>
      <c r="C751" s="621"/>
      <c r="D751" s="621"/>
      <c r="E751" s="621"/>
      <c r="F751" s="621"/>
      <c r="G751" s="621"/>
      <c r="H751" s="622"/>
    </row>
    <row r="752" spans="1:8" ht="15" customHeight="1">
      <c r="A752" s="141">
        <v>7220</v>
      </c>
      <c r="B752" s="621" t="s">
        <v>3131</v>
      </c>
      <c r="C752" s="621"/>
      <c r="D752" s="621"/>
      <c r="E752" s="621"/>
      <c r="F752" s="621"/>
      <c r="G752" s="621"/>
      <c r="H752" s="622"/>
    </row>
    <row r="753" spans="1:8" ht="15" customHeight="1">
      <c r="A753" s="141">
        <v>7311</v>
      </c>
      <c r="B753" s="621" t="s">
        <v>3132</v>
      </c>
      <c r="C753" s="621"/>
      <c r="D753" s="621"/>
      <c r="E753" s="621"/>
      <c r="F753" s="621"/>
      <c r="G753" s="621"/>
      <c r="H753" s="622"/>
    </row>
    <row r="754" spans="1:8" ht="15" customHeight="1">
      <c r="A754" s="141">
        <v>7312</v>
      </c>
      <c r="B754" s="621" t="s">
        <v>1732</v>
      </c>
      <c r="C754" s="621"/>
      <c r="D754" s="621"/>
      <c r="E754" s="621"/>
      <c r="F754" s="621"/>
      <c r="G754" s="621"/>
      <c r="H754" s="622"/>
    </row>
    <row r="755" spans="1:8" ht="15" customHeight="1">
      <c r="A755" s="141">
        <v>7320</v>
      </c>
      <c r="B755" s="621" t="s">
        <v>1733</v>
      </c>
      <c r="C755" s="621"/>
      <c r="D755" s="621"/>
      <c r="E755" s="621"/>
      <c r="F755" s="621"/>
      <c r="G755" s="621"/>
      <c r="H755" s="622"/>
    </row>
    <row r="756" spans="1:8" ht="15" customHeight="1">
      <c r="A756" s="141">
        <v>7410</v>
      </c>
      <c r="B756" s="621" t="s">
        <v>1734</v>
      </c>
      <c r="C756" s="621"/>
      <c r="D756" s="621"/>
      <c r="E756" s="621"/>
      <c r="F756" s="621"/>
      <c r="G756" s="621"/>
      <c r="H756" s="622"/>
    </row>
    <row r="757" spans="1:8" ht="15" customHeight="1">
      <c r="A757" s="141">
        <v>7420</v>
      </c>
      <c r="B757" s="621" t="s">
        <v>1512</v>
      </c>
      <c r="C757" s="621"/>
      <c r="D757" s="621"/>
      <c r="E757" s="621"/>
      <c r="F757" s="621"/>
      <c r="G757" s="621"/>
      <c r="H757" s="622"/>
    </row>
    <row r="758" spans="1:8" ht="15" customHeight="1">
      <c r="A758" s="141">
        <v>7430</v>
      </c>
      <c r="B758" s="621" t="s">
        <v>1735</v>
      </c>
      <c r="C758" s="621"/>
      <c r="D758" s="621"/>
      <c r="E758" s="621"/>
      <c r="F758" s="621"/>
      <c r="G758" s="621"/>
      <c r="H758" s="622"/>
    </row>
    <row r="759" spans="1:8" ht="15" customHeight="1">
      <c r="A759" s="141">
        <v>7490</v>
      </c>
      <c r="B759" s="621" t="s">
        <v>1736</v>
      </c>
      <c r="C759" s="621"/>
      <c r="D759" s="621"/>
      <c r="E759" s="621"/>
      <c r="F759" s="621"/>
      <c r="G759" s="621"/>
      <c r="H759" s="622"/>
    </row>
    <row r="760" spans="1:8" ht="15" customHeight="1">
      <c r="A760" s="141">
        <v>7500</v>
      </c>
      <c r="B760" s="621" t="s">
        <v>3469</v>
      </c>
      <c r="C760" s="621"/>
      <c r="D760" s="621"/>
      <c r="E760" s="621"/>
      <c r="F760" s="621"/>
      <c r="G760" s="621"/>
      <c r="H760" s="622"/>
    </row>
    <row r="761" spans="1:8" ht="15" customHeight="1">
      <c r="A761" s="141">
        <v>7711</v>
      </c>
      <c r="B761" s="621" t="s">
        <v>1235</v>
      </c>
      <c r="C761" s="621"/>
      <c r="D761" s="621"/>
      <c r="E761" s="621"/>
      <c r="F761" s="621"/>
      <c r="G761" s="621"/>
      <c r="H761" s="622"/>
    </row>
    <row r="762" spans="1:8" ht="15" customHeight="1">
      <c r="A762" s="141">
        <v>7712</v>
      </c>
      <c r="B762" s="621" t="s">
        <v>1236</v>
      </c>
      <c r="C762" s="621"/>
      <c r="D762" s="621"/>
      <c r="E762" s="621"/>
      <c r="F762" s="621"/>
      <c r="G762" s="621"/>
      <c r="H762" s="622"/>
    </row>
    <row r="763" spans="1:8" ht="15" customHeight="1">
      <c r="A763" s="141">
        <v>7721</v>
      </c>
      <c r="B763" s="621" t="s">
        <v>4206</v>
      </c>
      <c r="C763" s="621"/>
      <c r="D763" s="621"/>
      <c r="E763" s="621"/>
      <c r="F763" s="621"/>
      <c r="G763" s="621"/>
      <c r="H763" s="622"/>
    </row>
    <row r="764" spans="1:8" ht="15" customHeight="1">
      <c r="A764" s="141">
        <v>7722</v>
      </c>
      <c r="B764" s="621" t="s">
        <v>4207</v>
      </c>
      <c r="C764" s="621"/>
      <c r="D764" s="621"/>
      <c r="E764" s="621"/>
      <c r="F764" s="621"/>
      <c r="G764" s="621"/>
      <c r="H764" s="622"/>
    </row>
    <row r="765" spans="1:8" ht="15" customHeight="1">
      <c r="A765" s="141">
        <v>7729</v>
      </c>
      <c r="B765" s="621" t="s">
        <v>4208</v>
      </c>
      <c r="C765" s="621"/>
      <c r="D765" s="621"/>
      <c r="E765" s="621"/>
      <c r="F765" s="621"/>
      <c r="G765" s="621"/>
      <c r="H765" s="622"/>
    </row>
    <row r="766" spans="1:8" ht="15" customHeight="1">
      <c r="A766" s="141">
        <v>7731</v>
      </c>
      <c r="B766" s="621" t="s">
        <v>4209</v>
      </c>
      <c r="C766" s="621"/>
      <c r="D766" s="621"/>
      <c r="E766" s="621"/>
      <c r="F766" s="621"/>
      <c r="G766" s="621"/>
      <c r="H766" s="622"/>
    </row>
    <row r="767" spans="1:8" ht="15" customHeight="1">
      <c r="A767" s="141">
        <v>7732</v>
      </c>
      <c r="B767" s="621" t="s">
        <v>4210</v>
      </c>
      <c r="C767" s="621"/>
      <c r="D767" s="621"/>
      <c r="E767" s="621"/>
      <c r="F767" s="621"/>
      <c r="G767" s="621"/>
      <c r="H767" s="622"/>
    </row>
    <row r="768" spans="1:8" ht="15" customHeight="1">
      <c r="A768" s="141">
        <v>7733</v>
      </c>
      <c r="B768" s="621" t="s">
        <v>1559</v>
      </c>
      <c r="C768" s="621"/>
      <c r="D768" s="621"/>
      <c r="E768" s="621"/>
      <c r="F768" s="621"/>
      <c r="G768" s="621"/>
      <c r="H768" s="622"/>
    </row>
    <row r="769" spans="1:8" ht="15" customHeight="1">
      <c r="A769" s="141">
        <v>7734</v>
      </c>
      <c r="B769" s="621" t="s">
        <v>1560</v>
      </c>
      <c r="C769" s="621"/>
      <c r="D769" s="621"/>
      <c r="E769" s="621"/>
      <c r="F769" s="621"/>
      <c r="G769" s="621"/>
      <c r="H769" s="622"/>
    </row>
    <row r="770" spans="1:8" ht="15" customHeight="1">
      <c r="A770" s="141">
        <v>7735</v>
      </c>
      <c r="B770" s="621" t="s">
        <v>1561</v>
      </c>
      <c r="C770" s="621"/>
      <c r="D770" s="621"/>
      <c r="E770" s="621"/>
      <c r="F770" s="621"/>
      <c r="G770" s="621"/>
      <c r="H770" s="622"/>
    </row>
    <row r="771" spans="1:8" ht="15" customHeight="1">
      <c r="A771" s="141">
        <v>7739</v>
      </c>
      <c r="B771" s="621" t="s">
        <v>1562</v>
      </c>
      <c r="C771" s="621"/>
      <c r="D771" s="621"/>
      <c r="E771" s="621"/>
      <c r="F771" s="621"/>
      <c r="G771" s="621"/>
      <c r="H771" s="622"/>
    </row>
    <row r="772" spans="1:8" ht="24.9" customHeight="1">
      <c r="A772" s="141">
        <v>7740</v>
      </c>
      <c r="B772" s="621" t="s">
        <v>1563</v>
      </c>
      <c r="C772" s="621"/>
      <c r="D772" s="621"/>
      <c r="E772" s="621"/>
      <c r="F772" s="621"/>
      <c r="G772" s="621"/>
      <c r="H772" s="622"/>
    </row>
    <row r="773" spans="1:8" ht="15" customHeight="1">
      <c r="A773" s="141">
        <v>7810</v>
      </c>
      <c r="B773" s="621" t="s">
        <v>1564</v>
      </c>
      <c r="C773" s="621"/>
      <c r="D773" s="621"/>
      <c r="E773" s="621"/>
      <c r="F773" s="621"/>
      <c r="G773" s="621"/>
      <c r="H773" s="622"/>
    </row>
    <row r="774" spans="1:8" ht="15" customHeight="1">
      <c r="A774" s="141">
        <v>7820</v>
      </c>
      <c r="B774" s="621" t="s">
        <v>1565</v>
      </c>
      <c r="C774" s="621"/>
      <c r="D774" s="621"/>
      <c r="E774" s="621"/>
      <c r="F774" s="621"/>
      <c r="G774" s="621"/>
      <c r="H774" s="622"/>
    </row>
    <row r="775" spans="1:8" ht="15" customHeight="1">
      <c r="A775" s="141">
        <v>7830</v>
      </c>
      <c r="B775" s="621" t="s">
        <v>1566</v>
      </c>
      <c r="C775" s="621"/>
      <c r="D775" s="621"/>
      <c r="E775" s="621"/>
      <c r="F775" s="621"/>
      <c r="G775" s="621"/>
      <c r="H775" s="622"/>
    </row>
    <row r="776" spans="1:8" ht="15" customHeight="1">
      <c r="A776" s="141">
        <v>7911</v>
      </c>
      <c r="B776" s="621" t="s">
        <v>1567</v>
      </c>
      <c r="C776" s="621"/>
      <c r="D776" s="621"/>
      <c r="E776" s="621"/>
      <c r="F776" s="621"/>
      <c r="G776" s="621"/>
      <c r="H776" s="622"/>
    </row>
    <row r="777" spans="1:8" ht="15" customHeight="1">
      <c r="A777" s="141">
        <v>7912</v>
      </c>
      <c r="B777" s="621" t="s">
        <v>1568</v>
      </c>
      <c r="C777" s="621"/>
      <c r="D777" s="621"/>
      <c r="E777" s="621"/>
      <c r="F777" s="621"/>
      <c r="G777" s="621"/>
      <c r="H777" s="622"/>
    </row>
    <row r="778" spans="1:8" ht="15" customHeight="1">
      <c r="A778" s="141">
        <v>7990</v>
      </c>
      <c r="B778" s="621" t="s">
        <v>1569</v>
      </c>
      <c r="C778" s="621"/>
      <c r="D778" s="621"/>
      <c r="E778" s="621"/>
      <c r="F778" s="621"/>
      <c r="G778" s="621"/>
      <c r="H778" s="622"/>
    </row>
    <row r="779" spans="1:8" ht="15" customHeight="1">
      <c r="A779" s="141">
        <v>8010</v>
      </c>
      <c r="B779" s="621" t="s">
        <v>1570</v>
      </c>
      <c r="C779" s="621"/>
      <c r="D779" s="621"/>
      <c r="E779" s="621"/>
      <c r="F779" s="621"/>
      <c r="G779" s="621"/>
      <c r="H779" s="622"/>
    </row>
    <row r="780" spans="1:8" ht="15" customHeight="1">
      <c r="A780" s="141">
        <v>8020</v>
      </c>
      <c r="B780" s="621" t="s">
        <v>1571</v>
      </c>
      <c r="C780" s="621"/>
      <c r="D780" s="621"/>
      <c r="E780" s="621"/>
      <c r="F780" s="621"/>
      <c r="G780" s="621"/>
      <c r="H780" s="622"/>
    </row>
    <row r="781" spans="1:8" ht="15" customHeight="1">
      <c r="A781" s="141">
        <v>8030</v>
      </c>
      <c r="B781" s="621" t="s">
        <v>1572</v>
      </c>
      <c r="C781" s="621"/>
      <c r="D781" s="621"/>
      <c r="E781" s="621"/>
      <c r="F781" s="621"/>
      <c r="G781" s="621"/>
      <c r="H781" s="622"/>
    </row>
    <row r="782" spans="1:8" ht="15" customHeight="1">
      <c r="A782" s="141">
        <v>8110</v>
      </c>
      <c r="B782" s="621" t="s">
        <v>1573</v>
      </c>
      <c r="C782" s="621"/>
      <c r="D782" s="621"/>
      <c r="E782" s="621"/>
      <c r="F782" s="621"/>
      <c r="G782" s="621"/>
      <c r="H782" s="622"/>
    </row>
    <row r="783" spans="1:8" ht="15" customHeight="1">
      <c r="A783" s="141">
        <v>8121</v>
      </c>
      <c r="B783" s="621" t="s">
        <v>1574</v>
      </c>
      <c r="C783" s="621"/>
      <c r="D783" s="621"/>
      <c r="E783" s="621"/>
      <c r="F783" s="621"/>
      <c r="G783" s="621"/>
      <c r="H783" s="622"/>
    </row>
    <row r="784" spans="1:8" ht="15" customHeight="1">
      <c r="A784" s="141">
        <v>8122</v>
      </c>
      <c r="B784" s="621" t="s">
        <v>1575</v>
      </c>
      <c r="C784" s="621"/>
      <c r="D784" s="621"/>
      <c r="E784" s="621"/>
      <c r="F784" s="621"/>
      <c r="G784" s="621"/>
      <c r="H784" s="622"/>
    </row>
    <row r="785" spans="1:8" ht="15" customHeight="1">
      <c r="A785" s="141">
        <v>8129</v>
      </c>
      <c r="B785" s="621" t="s">
        <v>2119</v>
      </c>
      <c r="C785" s="621"/>
      <c r="D785" s="621"/>
      <c r="E785" s="621"/>
      <c r="F785" s="621"/>
      <c r="G785" s="621"/>
      <c r="H785" s="622"/>
    </row>
    <row r="786" spans="1:8" ht="15" customHeight="1">
      <c r="A786" s="141">
        <v>8130</v>
      </c>
      <c r="B786" s="621" t="s">
        <v>2120</v>
      </c>
      <c r="C786" s="621"/>
      <c r="D786" s="621"/>
      <c r="E786" s="621"/>
      <c r="F786" s="621"/>
      <c r="G786" s="621"/>
      <c r="H786" s="622"/>
    </row>
    <row r="787" spans="1:8" ht="15" customHeight="1">
      <c r="A787" s="141">
        <v>8211</v>
      </c>
      <c r="B787" s="621" t="s">
        <v>2121</v>
      </c>
      <c r="C787" s="621"/>
      <c r="D787" s="621"/>
      <c r="E787" s="621"/>
      <c r="F787" s="621"/>
      <c r="G787" s="621"/>
      <c r="H787" s="622"/>
    </row>
    <row r="788" spans="1:8" ht="15" customHeight="1">
      <c r="A788" s="141">
        <v>8219</v>
      </c>
      <c r="B788" s="621" t="s">
        <v>2122</v>
      </c>
      <c r="C788" s="621"/>
      <c r="D788" s="621"/>
      <c r="E788" s="621"/>
      <c r="F788" s="621"/>
      <c r="G788" s="621"/>
      <c r="H788" s="622"/>
    </row>
    <row r="789" spans="1:8" ht="15" customHeight="1">
      <c r="A789" s="141">
        <v>8220</v>
      </c>
      <c r="B789" s="621" t="s">
        <v>1514</v>
      </c>
      <c r="C789" s="621"/>
      <c r="D789" s="621"/>
      <c r="E789" s="621"/>
      <c r="F789" s="621"/>
      <c r="G789" s="621"/>
      <c r="H789" s="622"/>
    </row>
    <row r="790" spans="1:8" ht="15" customHeight="1">
      <c r="A790" s="141">
        <v>8230</v>
      </c>
      <c r="B790" s="621" t="s">
        <v>2123</v>
      </c>
      <c r="C790" s="621"/>
      <c r="D790" s="621"/>
      <c r="E790" s="621"/>
      <c r="F790" s="621"/>
      <c r="G790" s="621"/>
      <c r="H790" s="622"/>
    </row>
    <row r="791" spans="1:8" ht="15" customHeight="1">
      <c r="A791" s="141">
        <v>8291</v>
      </c>
      <c r="B791" s="621" t="s">
        <v>1750</v>
      </c>
      <c r="C791" s="621"/>
      <c r="D791" s="621"/>
      <c r="E791" s="621"/>
      <c r="F791" s="621"/>
      <c r="G791" s="621"/>
      <c r="H791" s="622"/>
    </row>
    <row r="792" spans="1:8" ht="15" customHeight="1">
      <c r="A792" s="141">
        <v>8292</v>
      </c>
      <c r="B792" s="621" t="s">
        <v>1513</v>
      </c>
      <c r="C792" s="621"/>
      <c r="D792" s="621"/>
      <c r="E792" s="621"/>
      <c r="F792" s="621"/>
      <c r="G792" s="621"/>
      <c r="H792" s="622"/>
    </row>
    <row r="793" spans="1:8" ht="15" customHeight="1">
      <c r="A793" s="141">
        <v>8299</v>
      </c>
      <c r="B793" s="621" t="s">
        <v>1751</v>
      </c>
      <c r="C793" s="621"/>
      <c r="D793" s="621"/>
      <c r="E793" s="621"/>
      <c r="F793" s="621"/>
      <c r="G793" s="621"/>
      <c r="H793" s="622"/>
    </row>
    <row r="794" spans="1:8" ht="15" customHeight="1">
      <c r="A794" s="141">
        <v>8411</v>
      </c>
      <c r="B794" s="621" t="s">
        <v>1752</v>
      </c>
      <c r="C794" s="621"/>
      <c r="D794" s="621"/>
      <c r="E794" s="621"/>
      <c r="F794" s="621"/>
      <c r="G794" s="621"/>
      <c r="H794" s="622"/>
    </row>
    <row r="795" spans="1:8" ht="24.9" customHeight="1">
      <c r="A795" s="141">
        <v>8412</v>
      </c>
      <c r="B795" s="621" t="s">
        <v>1753</v>
      </c>
      <c r="C795" s="621"/>
      <c r="D795" s="621"/>
      <c r="E795" s="621"/>
      <c r="F795" s="621"/>
      <c r="G795" s="621"/>
      <c r="H795" s="622"/>
    </row>
    <row r="796" spans="1:8" ht="15" customHeight="1">
      <c r="A796" s="141">
        <v>8413</v>
      </c>
      <c r="B796" s="621" t="s">
        <v>4138</v>
      </c>
      <c r="C796" s="621"/>
      <c r="D796" s="621"/>
      <c r="E796" s="621"/>
      <c r="F796" s="621"/>
      <c r="G796" s="621"/>
      <c r="H796" s="622"/>
    </row>
    <row r="797" spans="1:8" ht="15" customHeight="1">
      <c r="A797" s="141">
        <v>8421</v>
      </c>
      <c r="B797" s="621" t="s">
        <v>3464</v>
      </c>
      <c r="C797" s="621"/>
      <c r="D797" s="621"/>
      <c r="E797" s="621"/>
      <c r="F797" s="621"/>
      <c r="G797" s="621"/>
      <c r="H797" s="622"/>
    </row>
    <row r="798" spans="1:8" ht="15" customHeight="1">
      <c r="A798" s="141">
        <v>8422</v>
      </c>
      <c r="B798" s="621" t="s">
        <v>3465</v>
      </c>
      <c r="C798" s="621"/>
      <c r="D798" s="621"/>
      <c r="E798" s="621"/>
      <c r="F798" s="621"/>
      <c r="G798" s="621"/>
      <c r="H798" s="622"/>
    </row>
    <row r="799" spans="1:8" ht="15" customHeight="1">
      <c r="A799" s="141">
        <v>8423</v>
      </c>
      <c r="B799" s="621" t="s">
        <v>3466</v>
      </c>
      <c r="C799" s="621"/>
      <c r="D799" s="621"/>
      <c r="E799" s="621"/>
      <c r="F799" s="621"/>
      <c r="G799" s="621"/>
      <c r="H799" s="622"/>
    </row>
    <row r="800" spans="1:8" ht="15" customHeight="1">
      <c r="A800" s="141">
        <v>8424</v>
      </c>
      <c r="B800" s="621" t="s">
        <v>4139</v>
      </c>
      <c r="C800" s="621"/>
      <c r="D800" s="621"/>
      <c r="E800" s="621"/>
      <c r="F800" s="621"/>
      <c r="G800" s="621"/>
      <c r="H800" s="622"/>
    </row>
    <row r="801" spans="1:8" ht="15" customHeight="1">
      <c r="A801" s="141">
        <v>8425</v>
      </c>
      <c r="B801" s="621" t="s">
        <v>4140</v>
      </c>
      <c r="C801" s="621"/>
      <c r="D801" s="621"/>
      <c r="E801" s="621"/>
      <c r="F801" s="621"/>
      <c r="G801" s="621"/>
      <c r="H801" s="622"/>
    </row>
    <row r="802" spans="1:8" ht="15" customHeight="1">
      <c r="A802" s="141">
        <v>8430</v>
      </c>
      <c r="B802" s="621" t="s">
        <v>4141</v>
      </c>
      <c r="C802" s="621"/>
      <c r="D802" s="621"/>
      <c r="E802" s="621"/>
      <c r="F802" s="621"/>
      <c r="G802" s="621"/>
      <c r="H802" s="622"/>
    </row>
    <row r="803" spans="1:8" ht="15" customHeight="1">
      <c r="A803" s="141">
        <v>8510</v>
      </c>
      <c r="B803" s="621" t="s">
        <v>3467</v>
      </c>
      <c r="C803" s="621"/>
      <c r="D803" s="621"/>
      <c r="E803" s="621"/>
      <c r="F803" s="621"/>
      <c r="G803" s="621"/>
      <c r="H803" s="622"/>
    </row>
    <row r="804" spans="1:8" ht="15" customHeight="1">
      <c r="A804" s="141">
        <v>8520</v>
      </c>
      <c r="B804" s="621" t="s">
        <v>3468</v>
      </c>
      <c r="C804" s="621"/>
      <c r="D804" s="621"/>
      <c r="E804" s="621"/>
      <c r="F804" s="621"/>
      <c r="G804" s="621"/>
      <c r="H804" s="622"/>
    </row>
    <row r="805" spans="1:8" ht="15" customHeight="1">
      <c r="A805" s="141">
        <v>8531</v>
      </c>
      <c r="B805" s="621" t="s">
        <v>4142</v>
      </c>
      <c r="C805" s="621"/>
      <c r="D805" s="621"/>
      <c r="E805" s="621"/>
      <c r="F805" s="621"/>
      <c r="G805" s="621"/>
      <c r="H805" s="622"/>
    </row>
    <row r="806" spans="1:8" ht="15" customHeight="1">
      <c r="A806" s="141">
        <v>8532</v>
      </c>
      <c r="B806" s="621" t="s">
        <v>4143</v>
      </c>
      <c r="C806" s="621"/>
      <c r="D806" s="621"/>
      <c r="E806" s="621"/>
      <c r="F806" s="621"/>
      <c r="G806" s="621"/>
      <c r="H806" s="622"/>
    </row>
    <row r="807" spans="1:8" ht="15" customHeight="1">
      <c r="A807" s="141">
        <v>8541</v>
      </c>
      <c r="B807" s="621" t="s">
        <v>4144</v>
      </c>
      <c r="C807" s="621"/>
      <c r="D807" s="621"/>
      <c r="E807" s="621"/>
      <c r="F807" s="621"/>
      <c r="G807" s="621"/>
      <c r="H807" s="622"/>
    </row>
    <row r="808" spans="1:8" ht="15" customHeight="1">
      <c r="A808" s="141">
        <v>8542</v>
      </c>
      <c r="B808" s="621" t="s">
        <v>4145</v>
      </c>
      <c r="C808" s="621"/>
      <c r="D808" s="621"/>
      <c r="E808" s="621"/>
      <c r="F808" s="621"/>
      <c r="G808" s="621"/>
      <c r="H808" s="622"/>
    </row>
    <row r="809" spans="1:8" ht="15" customHeight="1">
      <c r="A809" s="141">
        <v>8551</v>
      </c>
      <c r="B809" s="621" t="s">
        <v>4146</v>
      </c>
      <c r="C809" s="621"/>
      <c r="D809" s="621"/>
      <c r="E809" s="621"/>
      <c r="F809" s="621"/>
      <c r="G809" s="621"/>
      <c r="H809" s="622"/>
    </row>
    <row r="810" spans="1:8" ht="15" customHeight="1">
      <c r="A810" s="141">
        <v>8552</v>
      </c>
      <c r="B810" s="621" t="s">
        <v>4147</v>
      </c>
      <c r="C810" s="621"/>
      <c r="D810" s="621"/>
      <c r="E810" s="621"/>
      <c r="F810" s="621"/>
      <c r="G810" s="621"/>
      <c r="H810" s="622"/>
    </row>
    <row r="811" spans="1:8" ht="15" customHeight="1">
      <c r="A811" s="141">
        <v>8553</v>
      </c>
      <c r="B811" s="621" t="s">
        <v>4148</v>
      </c>
      <c r="C811" s="621"/>
      <c r="D811" s="621"/>
      <c r="E811" s="621"/>
      <c r="F811" s="621"/>
      <c r="G811" s="621"/>
      <c r="H811" s="622"/>
    </row>
    <row r="812" spans="1:8" ht="15" customHeight="1">
      <c r="A812" s="141">
        <v>8559</v>
      </c>
      <c r="B812" s="621" t="s">
        <v>4149</v>
      </c>
      <c r="C812" s="621"/>
      <c r="D812" s="621"/>
      <c r="E812" s="621"/>
      <c r="F812" s="621"/>
      <c r="G812" s="621"/>
      <c r="H812" s="622"/>
    </row>
    <row r="813" spans="1:8" ht="15" customHeight="1">
      <c r="A813" s="141">
        <v>8560</v>
      </c>
      <c r="B813" s="621" t="s">
        <v>4150</v>
      </c>
      <c r="C813" s="621"/>
      <c r="D813" s="621"/>
      <c r="E813" s="621"/>
      <c r="F813" s="621"/>
      <c r="G813" s="621"/>
      <c r="H813" s="622"/>
    </row>
    <row r="814" spans="1:8" ht="15" customHeight="1">
      <c r="A814" s="141">
        <v>8610</v>
      </c>
      <c r="B814" s="621" t="s">
        <v>4151</v>
      </c>
      <c r="C814" s="621"/>
      <c r="D814" s="621"/>
      <c r="E814" s="621"/>
      <c r="F814" s="621"/>
      <c r="G814" s="621"/>
      <c r="H814" s="622"/>
    </row>
    <row r="815" spans="1:8" ht="15" customHeight="1">
      <c r="A815" s="141">
        <v>8621</v>
      </c>
      <c r="B815" s="621" t="s">
        <v>4152</v>
      </c>
      <c r="C815" s="621"/>
      <c r="D815" s="621"/>
      <c r="E815" s="621"/>
      <c r="F815" s="621"/>
      <c r="G815" s="621"/>
      <c r="H815" s="622"/>
    </row>
    <row r="816" spans="1:8" ht="15" customHeight="1">
      <c r="A816" s="141">
        <v>8622</v>
      </c>
      <c r="B816" s="621" t="s">
        <v>2561</v>
      </c>
      <c r="C816" s="621"/>
      <c r="D816" s="621"/>
      <c r="E816" s="621"/>
      <c r="F816" s="621"/>
      <c r="G816" s="621"/>
      <c r="H816" s="622"/>
    </row>
    <row r="817" spans="1:8" ht="15" customHeight="1">
      <c r="A817" s="141">
        <v>8623</v>
      </c>
      <c r="B817" s="621" t="s">
        <v>2562</v>
      </c>
      <c r="C817" s="621"/>
      <c r="D817" s="621"/>
      <c r="E817" s="621"/>
      <c r="F817" s="621"/>
      <c r="G817" s="621"/>
      <c r="H817" s="622"/>
    </row>
    <row r="818" spans="1:8" ht="15" customHeight="1">
      <c r="A818" s="141">
        <v>8690</v>
      </c>
      <c r="B818" s="621" t="s">
        <v>2563</v>
      </c>
      <c r="C818" s="621"/>
      <c r="D818" s="621"/>
      <c r="E818" s="621"/>
      <c r="F818" s="621"/>
      <c r="G818" s="621"/>
      <c r="H818" s="622"/>
    </row>
    <row r="819" spans="1:8" ht="15" customHeight="1">
      <c r="A819" s="141">
        <v>8710</v>
      </c>
      <c r="B819" s="621" t="s">
        <v>2564</v>
      </c>
      <c r="C819" s="621"/>
      <c r="D819" s="621"/>
      <c r="E819" s="621"/>
      <c r="F819" s="621"/>
      <c r="G819" s="621"/>
      <c r="H819" s="622"/>
    </row>
    <row r="820" spans="1:8" ht="24.9" customHeight="1">
      <c r="A820" s="141">
        <v>8720</v>
      </c>
      <c r="B820" s="621" t="s">
        <v>2565</v>
      </c>
      <c r="C820" s="621"/>
      <c r="D820" s="621"/>
      <c r="E820" s="621"/>
      <c r="F820" s="621"/>
      <c r="G820" s="621"/>
      <c r="H820" s="622"/>
    </row>
    <row r="821" spans="1:8" ht="15" customHeight="1">
      <c r="A821" s="141">
        <v>8730</v>
      </c>
      <c r="B821" s="621" t="s">
        <v>2566</v>
      </c>
      <c r="C821" s="621"/>
      <c r="D821" s="621"/>
      <c r="E821" s="621"/>
      <c r="F821" s="621"/>
      <c r="G821" s="621"/>
      <c r="H821" s="622"/>
    </row>
    <row r="822" spans="1:8" ht="15" customHeight="1">
      <c r="A822" s="141">
        <v>8790</v>
      </c>
      <c r="B822" s="621" t="s">
        <v>2816</v>
      </c>
      <c r="C822" s="621"/>
      <c r="D822" s="621"/>
      <c r="E822" s="621"/>
      <c r="F822" s="621"/>
      <c r="G822" s="621"/>
      <c r="H822" s="622"/>
    </row>
    <row r="823" spans="1:8" ht="15" customHeight="1">
      <c r="A823" s="141">
        <v>8810</v>
      </c>
      <c r="B823" s="621" t="s">
        <v>2817</v>
      </c>
      <c r="C823" s="621"/>
      <c r="D823" s="621"/>
      <c r="E823" s="621"/>
      <c r="F823" s="621"/>
      <c r="G823" s="621"/>
      <c r="H823" s="622"/>
    </row>
    <row r="824" spans="1:8" ht="15" customHeight="1">
      <c r="A824" s="141">
        <v>8891</v>
      </c>
      <c r="B824" s="621" t="s">
        <v>646</v>
      </c>
      <c r="C824" s="621"/>
      <c r="D824" s="621"/>
      <c r="E824" s="621"/>
      <c r="F824" s="621"/>
      <c r="G824" s="621"/>
      <c r="H824" s="622"/>
    </row>
    <row r="825" spans="1:8" ht="15" customHeight="1">
      <c r="A825" s="141">
        <v>8899</v>
      </c>
      <c r="B825" s="621" t="s">
        <v>647</v>
      </c>
      <c r="C825" s="621"/>
      <c r="D825" s="621"/>
      <c r="E825" s="621"/>
      <c r="F825" s="621"/>
      <c r="G825" s="621"/>
      <c r="H825" s="622"/>
    </row>
    <row r="826" spans="1:8" ht="15" customHeight="1">
      <c r="A826" s="141">
        <v>9001</v>
      </c>
      <c r="B826" s="621" t="s">
        <v>648</v>
      </c>
      <c r="C826" s="621"/>
      <c r="D826" s="621"/>
      <c r="E826" s="621"/>
      <c r="F826" s="621"/>
      <c r="G826" s="621"/>
      <c r="H826" s="622"/>
    </row>
    <row r="827" spans="1:8" ht="15" customHeight="1">
      <c r="A827" s="141">
        <v>9002</v>
      </c>
      <c r="B827" s="621" t="s">
        <v>649</v>
      </c>
      <c r="C827" s="621"/>
      <c r="D827" s="621"/>
      <c r="E827" s="621"/>
      <c r="F827" s="621"/>
      <c r="G827" s="621"/>
      <c r="H827" s="622"/>
    </row>
    <row r="828" spans="1:8" ht="15" customHeight="1">
      <c r="A828" s="141">
        <v>9003</v>
      </c>
      <c r="B828" s="621" t="s">
        <v>650</v>
      </c>
      <c r="C828" s="621"/>
      <c r="D828" s="621"/>
      <c r="E828" s="621"/>
      <c r="F828" s="621"/>
      <c r="G828" s="621"/>
      <c r="H828" s="622"/>
    </row>
    <row r="829" spans="1:8" ht="15" customHeight="1">
      <c r="A829" s="141">
        <v>9004</v>
      </c>
      <c r="B829" s="621" t="s">
        <v>651</v>
      </c>
      <c r="C829" s="621"/>
      <c r="D829" s="621"/>
      <c r="E829" s="621"/>
      <c r="F829" s="621"/>
      <c r="G829" s="621"/>
      <c r="H829" s="622"/>
    </row>
    <row r="830" spans="1:8" ht="15" customHeight="1">
      <c r="A830" s="141">
        <v>9101</v>
      </c>
      <c r="B830" s="621" t="s">
        <v>652</v>
      </c>
      <c r="C830" s="621"/>
      <c r="D830" s="621"/>
      <c r="E830" s="621"/>
      <c r="F830" s="621"/>
      <c r="G830" s="621"/>
      <c r="H830" s="622"/>
    </row>
    <row r="831" spans="1:8" ht="15" customHeight="1">
      <c r="A831" s="141">
        <v>9102</v>
      </c>
      <c r="B831" s="621" t="s">
        <v>653</v>
      </c>
      <c r="C831" s="621"/>
      <c r="D831" s="621"/>
      <c r="E831" s="621"/>
      <c r="F831" s="621"/>
      <c r="G831" s="621"/>
      <c r="H831" s="622"/>
    </row>
    <row r="832" spans="1:8" ht="15" customHeight="1">
      <c r="A832" s="141">
        <v>9103</v>
      </c>
      <c r="B832" s="621" t="s">
        <v>654</v>
      </c>
      <c r="C832" s="621"/>
      <c r="D832" s="621"/>
      <c r="E832" s="621"/>
      <c r="F832" s="621"/>
      <c r="G832" s="621"/>
      <c r="H832" s="622"/>
    </row>
    <row r="833" spans="1:8" ht="15" customHeight="1">
      <c r="A833" s="141">
        <v>9104</v>
      </c>
      <c r="B833" s="621" t="s">
        <v>655</v>
      </c>
      <c r="C833" s="621"/>
      <c r="D833" s="621"/>
      <c r="E833" s="621"/>
      <c r="F833" s="621"/>
      <c r="G833" s="621"/>
      <c r="H833" s="622"/>
    </row>
    <row r="834" spans="1:8" ht="15" customHeight="1">
      <c r="A834" s="141">
        <v>9200</v>
      </c>
      <c r="B834" s="621" t="s">
        <v>656</v>
      </c>
      <c r="C834" s="621"/>
      <c r="D834" s="621"/>
      <c r="E834" s="621"/>
      <c r="F834" s="621"/>
      <c r="G834" s="621"/>
      <c r="H834" s="622"/>
    </row>
    <row r="835" spans="1:8" ht="15" customHeight="1">
      <c r="A835" s="141">
        <v>9311</v>
      </c>
      <c r="B835" s="621" t="s">
        <v>657</v>
      </c>
      <c r="C835" s="621"/>
      <c r="D835" s="621"/>
      <c r="E835" s="621"/>
      <c r="F835" s="621"/>
      <c r="G835" s="621"/>
      <c r="H835" s="622"/>
    </row>
    <row r="836" spans="1:8" ht="15" customHeight="1">
      <c r="A836" s="141">
        <v>9312</v>
      </c>
      <c r="B836" s="621" t="s">
        <v>3332</v>
      </c>
      <c r="C836" s="621"/>
      <c r="D836" s="621"/>
      <c r="E836" s="621"/>
      <c r="F836" s="621"/>
      <c r="G836" s="621"/>
      <c r="H836" s="622"/>
    </row>
    <row r="837" spans="1:8" ht="15" customHeight="1">
      <c r="A837" s="141">
        <v>9313</v>
      </c>
      <c r="B837" s="621" t="s">
        <v>3333</v>
      </c>
      <c r="C837" s="621"/>
      <c r="D837" s="621"/>
      <c r="E837" s="621"/>
      <c r="F837" s="621"/>
      <c r="G837" s="621"/>
      <c r="H837" s="622"/>
    </row>
    <row r="838" spans="1:8" ht="15" customHeight="1">
      <c r="A838" s="141">
        <v>9319</v>
      </c>
      <c r="B838" s="621" t="s">
        <v>3334</v>
      </c>
      <c r="C838" s="621"/>
      <c r="D838" s="621"/>
      <c r="E838" s="621"/>
      <c r="F838" s="621"/>
      <c r="G838" s="621"/>
      <c r="H838" s="622"/>
    </row>
    <row r="839" spans="1:8" ht="15" customHeight="1">
      <c r="A839" s="141">
        <v>9321</v>
      </c>
      <c r="B839" s="621" t="s">
        <v>3335</v>
      </c>
      <c r="C839" s="621"/>
      <c r="D839" s="621"/>
      <c r="E839" s="621"/>
      <c r="F839" s="621"/>
      <c r="G839" s="621"/>
      <c r="H839" s="622"/>
    </row>
    <row r="840" spans="1:8" ht="15" customHeight="1">
      <c r="A840" s="141">
        <v>9329</v>
      </c>
      <c r="B840" s="621" t="s">
        <v>3336</v>
      </c>
      <c r="C840" s="621"/>
      <c r="D840" s="621"/>
      <c r="E840" s="621"/>
      <c r="F840" s="621"/>
      <c r="G840" s="621"/>
      <c r="H840" s="622"/>
    </row>
    <row r="841" spans="1:8" ht="15" customHeight="1">
      <c r="A841" s="141">
        <v>9411</v>
      </c>
      <c r="B841" s="621" t="s">
        <v>3337</v>
      </c>
      <c r="C841" s="621"/>
      <c r="D841" s="621"/>
      <c r="E841" s="621"/>
      <c r="F841" s="621"/>
      <c r="G841" s="621"/>
      <c r="H841" s="622"/>
    </row>
    <row r="842" spans="1:8" ht="15" customHeight="1">
      <c r="A842" s="141">
        <v>9412</v>
      </c>
      <c r="B842" s="621" t="s">
        <v>3338</v>
      </c>
      <c r="C842" s="621"/>
      <c r="D842" s="621"/>
      <c r="E842" s="621"/>
      <c r="F842" s="621"/>
      <c r="G842" s="621"/>
      <c r="H842" s="622"/>
    </row>
    <row r="843" spans="1:8" ht="15" customHeight="1">
      <c r="A843" s="141">
        <v>9420</v>
      </c>
      <c r="B843" s="621" t="s">
        <v>3339</v>
      </c>
      <c r="C843" s="621"/>
      <c r="D843" s="621"/>
      <c r="E843" s="621"/>
      <c r="F843" s="621"/>
      <c r="G843" s="621"/>
      <c r="H843" s="622"/>
    </row>
    <row r="844" spans="1:8" ht="15" customHeight="1">
      <c r="A844" s="141">
        <v>9491</v>
      </c>
      <c r="B844" s="621" t="s">
        <v>3340</v>
      </c>
      <c r="C844" s="621"/>
      <c r="D844" s="621"/>
      <c r="E844" s="621"/>
      <c r="F844" s="621"/>
      <c r="G844" s="621"/>
      <c r="H844" s="622"/>
    </row>
    <row r="845" spans="1:8" ht="15" customHeight="1">
      <c r="A845" s="141">
        <v>9492</v>
      </c>
      <c r="B845" s="621" t="s">
        <v>3341</v>
      </c>
      <c r="C845" s="621"/>
      <c r="D845" s="621"/>
      <c r="E845" s="621"/>
      <c r="F845" s="621"/>
      <c r="G845" s="621"/>
      <c r="H845" s="622"/>
    </row>
    <row r="846" spans="1:8" ht="15" customHeight="1">
      <c r="A846" s="141">
        <v>9499</v>
      </c>
      <c r="B846" s="621" t="s">
        <v>3342</v>
      </c>
      <c r="C846" s="621"/>
      <c r="D846" s="621"/>
      <c r="E846" s="621"/>
      <c r="F846" s="621"/>
      <c r="G846" s="621"/>
      <c r="H846" s="622"/>
    </row>
    <row r="847" spans="1:8" ht="15" customHeight="1">
      <c r="A847" s="141">
        <v>9511</v>
      </c>
      <c r="B847" s="621" t="s">
        <v>2006</v>
      </c>
      <c r="C847" s="621"/>
      <c r="D847" s="621"/>
      <c r="E847" s="621"/>
      <c r="F847" s="621"/>
      <c r="G847" s="621"/>
      <c r="H847" s="622"/>
    </row>
    <row r="848" spans="1:8" ht="15" customHeight="1">
      <c r="A848" s="141">
        <v>9512</v>
      </c>
      <c r="B848" s="621" t="s">
        <v>2007</v>
      </c>
      <c r="C848" s="621"/>
      <c r="D848" s="621"/>
      <c r="E848" s="621"/>
      <c r="F848" s="621"/>
      <c r="G848" s="621"/>
      <c r="H848" s="622"/>
    </row>
    <row r="849" spans="1:8" ht="15" customHeight="1">
      <c r="A849" s="141">
        <v>9521</v>
      </c>
      <c r="B849" s="621" t="s">
        <v>2008</v>
      </c>
      <c r="C849" s="621"/>
      <c r="D849" s="621"/>
      <c r="E849" s="621"/>
      <c r="F849" s="621"/>
      <c r="G849" s="621"/>
      <c r="H849" s="622"/>
    </row>
    <row r="850" spans="1:8" ht="15" customHeight="1">
      <c r="A850" s="141">
        <v>9522</v>
      </c>
      <c r="B850" s="621" t="s">
        <v>2009</v>
      </c>
      <c r="C850" s="621"/>
      <c r="D850" s="621"/>
      <c r="E850" s="621"/>
      <c r="F850" s="621"/>
      <c r="G850" s="621"/>
      <c r="H850" s="622"/>
    </row>
    <row r="851" spans="1:8" ht="15" customHeight="1">
      <c r="A851" s="141">
        <v>9523</v>
      </c>
      <c r="B851" s="621" t="s">
        <v>2010</v>
      </c>
      <c r="C851" s="621"/>
      <c r="D851" s="621"/>
      <c r="E851" s="621"/>
      <c r="F851" s="621"/>
      <c r="G851" s="621"/>
      <c r="H851" s="622"/>
    </row>
    <row r="852" spans="1:8" ht="15" customHeight="1">
      <c r="A852" s="141">
        <v>9524</v>
      </c>
      <c r="B852" s="621" t="s">
        <v>2011</v>
      </c>
      <c r="C852" s="621"/>
      <c r="D852" s="621"/>
      <c r="E852" s="621"/>
      <c r="F852" s="621"/>
      <c r="G852" s="621"/>
      <c r="H852" s="622"/>
    </row>
    <row r="853" spans="1:8" ht="15" customHeight="1">
      <c r="A853" s="141">
        <v>9525</v>
      </c>
      <c r="B853" s="621" t="s">
        <v>1501</v>
      </c>
      <c r="C853" s="621"/>
      <c r="D853" s="621"/>
      <c r="E853" s="621"/>
      <c r="F853" s="621"/>
      <c r="G853" s="621"/>
      <c r="H853" s="622"/>
    </row>
    <row r="854" spans="1:8" ht="15" customHeight="1">
      <c r="A854" s="141">
        <v>9529</v>
      </c>
      <c r="B854" s="621" t="s">
        <v>2012</v>
      </c>
      <c r="C854" s="621"/>
      <c r="D854" s="621"/>
      <c r="E854" s="621"/>
      <c r="F854" s="621"/>
      <c r="G854" s="621"/>
      <c r="H854" s="622"/>
    </row>
    <row r="855" spans="1:8" ht="15" customHeight="1">
      <c r="A855" s="141">
        <v>9601</v>
      </c>
      <c r="B855" s="621" t="s">
        <v>2161</v>
      </c>
      <c r="C855" s="621"/>
      <c r="D855" s="621"/>
      <c r="E855" s="621"/>
      <c r="F855" s="621"/>
      <c r="G855" s="621"/>
      <c r="H855" s="622"/>
    </row>
    <row r="856" spans="1:8" ht="15" customHeight="1">
      <c r="A856" s="141">
        <v>9602</v>
      </c>
      <c r="B856" s="621" t="s">
        <v>1515</v>
      </c>
      <c r="C856" s="621"/>
      <c r="D856" s="621"/>
      <c r="E856" s="621"/>
      <c r="F856" s="621"/>
      <c r="G856" s="621"/>
      <c r="H856" s="622"/>
    </row>
    <row r="857" spans="1:8" ht="15" customHeight="1">
      <c r="A857" s="141">
        <v>9603</v>
      </c>
      <c r="B857" s="621" t="s">
        <v>709</v>
      </c>
      <c r="C857" s="621"/>
      <c r="D857" s="621"/>
      <c r="E857" s="621"/>
      <c r="F857" s="621"/>
      <c r="G857" s="621"/>
      <c r="H857" s="622"/>
    </row>
    <row r="858" spans="1:8" ht="15" customHeight="1">
      <c r="A858" s="141">
        <v>9604</v>
      </c>
      <c r="B858" s="621" t="s">
        <v>3622</v>
      </c>
      <c r="C858" s="621"/>
      <c r="D858" s="621"/>
      <c r="E858" s="621"/>
      <c r="F858" s="621"/>
      <c r="G858" s="621"/>
      <c r="H858" s="622"/>
    </row>
    <row r="859" spans="1:8" ht="15" customHeight="1">
      <c r="A859" s="141">
        <v>9609</v>
      </c>
      <c r="B859" s="621" t="s">
        <v>3623</v>
      </c>
      <c r="C859" s="621"/>
      <c r="D859" s="621"/>
      <c r="E859" s="621"/>
      <c r="F859" s="621"/>
      <c r="G859" s="621"/>
      <c r="H859" s="622"/>
    </row>
    <row r="860" spans="1:8" ht="15" customHeight="1">
      <c r="A860" s="141">
        <v>9700</v>
      </c>
      <c r="B860" s="621" t="s">
        <v>3294</v>
      </c>
      <c r="C860" s="621"/>
      <c r="D860" s="621"/>
      <c r="E860" s="621"/>
      <c r="F860" s="621"/>
      <c r="G860" s="621"/>
      <c r="H860" s="622"/>
    </row>
    <row r="861" spans="1:8" ht="15" customHeight="1">
      <c r="A861" s="141">
        <v>9810</v>
      </c>
      <c r="B861" s="621" t="s">
        <v>3624</v>
      </c>
      <c r="C861" s="621"/>
      <c r="D861" s="621"/>
      <c r="E861" s="621"/>
      <c r="F861" s="621"/>
      <c r="G861" s="621"/>
      <c r="H861" s="622"/>
    </row>
    <row r="862" spans="1:8" ht="15" customHeight="1">
      <c r="A862" s="141">
        <v>9820</v>
      </c>
      <c r="B862" s="621" t="s">
        <v>3295</v>
      </c>
      <c r="C862" s="621"/>
      <c r="D862" s="621"/>
      <c r="E862" s="621"/>
      <c r="F862" s="621"/>
      <c r="G862" s="621"/>
      <c r="H862" s="622"/>
    </row>
    <row r="863" spans="1:8" ht="15" customHeight="1">
      <c r="A863" s="142">
        <v>9900</v>
      </c>
      <c r="B863" s="634" t="s">
        <v>3625</v>
      </c>
      <c r="C863" s="634"/>
      <c r="D863" s="634"/>
      <c r="E863" s="634"/>
      <c r="F863" s="634"/>
      <c r="G863" s="634"/>
      <c r="H863" s="63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 ref="B849:H849"/>
    <mergeCell ref="B842:H842"/>
    <mergeCell ref="B843:H843"/>
    <mergeCell ref="B844:H844"/>
    <mergeCell ref="B845:H845"/>
    <mergeCell ref="B838:H838"/>
    <mergeCell ref="B839:H839"/>
    <mergeCell ref="B840:H840"/>
    <mergeCell ref="B841:H841"/>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10:H810"/>
    <mergeCell ref="B811:H811"/>
    <mergeCell ref="B812:H812"/>
    <mergeCell ref="B813:H813"/>
    <mergeCell ref="B806:H806"/>
    <mergeCell ref="B807:H807"/>
    <mergeCell ref="B808:H808"/>
    <mergeCell ref="B809:H809"/>
    <mergeCell ref="B802:H802"/>
    <mergeCell ref="B803:H803"/>
    <mergeCell ref="B804:H804"/>
    <mergeCell ref="B805:H805"/>
    <mergeCell ref="B798:H798"/>
    <mergeCell ref="B799:H799"/>
    <mergeCell ref="B800:H800"/>
    <mergeCell ref="B801:H801"/>
    <mergeCell ref="B794:H794"/>
    <mergeCell ref="B795:H795"/>
    <mergeCell ref="B796:H796"/>
    <mergeCell ref="B797:H797"/>
    <mergeCell ref="B790:H790"/>
    <mergeCell ref="B791:H791"/>
    <mergeCell ref="B792:H792"/>
    <mergeCell ref="B793:H793"/>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02:H702"/>
    <mergeCell ref="B703:H703"/>
    <mergeCell ref="B704:H704"/>
    <mergeCell ref="B705:H705"/>
    <mergeCell ref="B698:H698"/>
    <mergeCell ref="B699:H699"/>
    <mergeCell ref="B700:H700"/>
    <mergeCell ref="B701:H701"/>
    <mergeCell ref="B694:H694"/>
    <mergeCell ref="B695:H695"/>
    <mergeCell ref="B696:H696"/>
    <mergeCell ref="B697:H697"/>
    <mergeCell ref="B690:H690"/>
    <mergeCell ref="B691:H691"/>
    <mergeCell ref="B692:H692"/>
    <mergeCell ref="B693:H693"/>
    <mergeCell ref="B686:H686"/>
    <mergeCell ref="B687:H687"/>
    <mergeCell ref="B688:H688"/>
    <mergeCell ref="B689:H689"/>
    <mergeCell ref="B682:H682"/>
    <mergeCell ref="B683:H683"/>
    <mergeCell ref="B684:H684"/>
    <mergeCell ref="B685:H685"/>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06:H606"/>
    <mergeCell ref="B607:H607"/>
    <mergeCell ref="B608:H608"/>
    <mergeCell ref="B609:H609"/>
    <mergeCell ref="B602:H602"/>
    <mergeCell ref="B603:H603"/>
    <mergeCell ref="B604:H604"/>
    <mergeCell ref="B605:H605"/>
    <mergeCell ref="B598:H598"/>
    <mergeCell ref="B599:H599"/>
    <mergeCell ref="B600:H600"/>
    <mergeCell ref="B601:H601"/>
    <mergeCell ref="B594:H594"/>
    <mergeCell ref="B595:H595"/>
    <mergeCell ref="B596:H596"/>
    <mergeCell ref="B597:H597"/>
    <mergeCell ref="B590:H590"/>
    <mergeCell ref="B591:H591"/>
    <mergeCell ref="B592:H592"/>
    <mergeCell ref="B593:H593"/>
    <mergeCell ref="B586:H586"/>
    <mergeCell ref="B587:H587"/>
    <mergeCell ref="B588:H588"/>
    <mergeCell ref="B589:H589"/>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10:H510"/>
    <mergeCell ref="B511:H511"/>
    <mergeCell ref="B512:H512"/>
    <mergeCell ref="B513:H513"/>
    <mergeCell ref="B506:H506"/>
    <mergeCell ref="B507:H507"/>
    <mergeCell ref="B508:H508"/>
    <mergeCell ref="B509:H509"/>
    <mergeCell ref="B502:H502"/>
    <mergeCell ref="B503:H503"/>
    <mergeCell ref="B504:H504"/>
    <mergeCell ref="B505:H505"/>
    <mergeCell ref="B498:H498"/>
    <mergeCell ref="B499:H499"/>
    <mergeCell ref="B500:H500"/>
    <mergeCell ref="B501:H501"/>
    <mergeCell ref="B494:H494"/>
    <mergeCell ref="B495:H495"/>
    <mergeCell ref="B496:H496"/>
    <mergeCell ref="B497:H497"/>
    <mergeCell ref="B490:H490"/>
    <mergeCell ref="B491:H491"/>
    <mergeCell ref="B492:H492"/>
    <mergeCell ref="B493:H493"/>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02:H402"/>
    <mergeCell ref="B403:H403"/>
    <mergeCell ref="B404:H404"/>
    <mergeCell ref="B405:H405"/>
    <mergeCell ref="B398:H398"/>
    <mergeCell ref="B399:H399"/>
    <mergeCell ref="B400:H400"/>
    <mergeCell ref="B401:H401"/>
    <mergeCell ref="B394:H394"/>
    <mergeCell ref="B395:H395"/>
    <mergeCell ref="B396:H396"/>
    <mergeCell ref="B397:H397"/>
    <mergeCell ref="B390:H390"/>
    <mergeCell ref="B391:H391"/>
    <mergeCell ref="B392:H392"/>
    <mergeCell ref="B393:H393"/>
    <mergeCell ref="B386:H386"/>
    <mergeCell ref="B387:H387"/>
    <mergeCell ref="B388:H388"/>
    <mergeCell ref="B389:H389"/>
    <mergeCell ref="B382:H382"/>
    <mergeCell ref="B383:H383"/>
    <mergeCell ref="B384:H384"/>
    <mergeCell ref="B385:H385"/>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06:H306"/>
    <mergeCell ref="B307:H307"/>
    <mergeCell ref="B308:H308"/>
    <mergeCell ref="B309:H309"/>
    <mergeCell ref="B302:H302"/>
    <mergeCell ref="B303:H303"/>
    <mergeCell ref="B304:H304"/>
    <mergeCell ref="B305:H305"/>
    <mergeCell ref="B298:H298"/>
    <mergeCell ref="B299:H299"/>
    <mergeCell ref="B300:H300"/>
    <mergeCell ref="B301:H301"/>
    <mergeCell ref="B294:H294"/>
    <mergeCell ref="B295:H295"/>
    <mergeCell ref="B296:H296"/>
    <mergeCell ref="B297:H297"/>
    <mergeCell ref="B290:H290"/>
    <mergeCell ref="B291:H291"/>
    <mergeCell ref="B292:H292"/>
    <mergeCell ref="B293:H293"/>
    <mergeCell ref="B286:H286"/>
    <mergeCell ref="B287:H287"/>
    <mergeCell ref="B288:H288"/>
    <mergeCell ref="B289:H289"/>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58:H258"/>
    <mergeCell ref="B259:H259"/>
    <mergeCell ref="B260:H260"/>
    <mergeCell ref="B261:H261"/>
    <mergeCell ref="B254:H254"/>
    <mergeCell ref="B255:H255"/>
    <mergeCell ref="B256:H256"/>
    <mergeCell ref="B257:H257"/>
    <mergeCell ref="B250:H250"/>
    <mergeCell ref="B251:H251"/>
    <mergeCell ref="B252:H252"/>
    <mergeCell ref="B253:H253"/>
    <mergeCell ref="B248:H248"/>
    <mergeCell ref="B249:H249"/>
    <mergeCell ref="B194:H194"/>
    <mergeCell ref="A2:H2"/>
    <mergeCell ref="A4:H4"/>
    <mergeCell ref="A3:C3"/>
    <mergeCell ref="D3:F3"/>
    <mergeCell ref="G3:H3"/>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3.2" zeroHeight="1"/>
  <cols>
    <col min="1" max="1" width="10.6640625" style="65" customWidth="1"/>
    <col min="2" max="3" width="45.6640625" style="65" customWidth="1"/>
    <col min="4" max="4" width="0.88671875" style="65" customWidth="1"/>
    <col min="5" max="16384" width="0" style="65" hidden="1"/>
  </cols>
  <sheetData>
    <row r="1" spans="1:3" ht="33" customHeight="1">
      <c r="A1" s="638" t="s">
        <v>4157</v>
      </c>
      <c r="B1" s="638"/>
      <c r="C1" s="638"/>
    </row>
    <row r="2" spans="1:3" ht="18.75" customHeight="1">
      <c r="A2" s="164" t="s">
        <v>4158</v>
      </c>
      <c r="B2" s="639" t="s">
        <v>4159</v>
      </c>
      <c r="C2" s="639"/>
    </row>
    <row r="3" spans="1:3" ht="37.5" hidden="1" customHeight="1">
      <c r="A3" s="165" t="s">
        <v>765</v>
      </c>
      <c r="B3" s="640" t="s">
        <v>4160</v>
      </c>
      <c r="C3" s="641"/>
    </row>
    <row r="4" spans="1:3" ht="48" hidden="1" customHeight="1">
      <c r="A4" s="165" t="s">
        <v>765</v>
      </c>
      <c r="B4" s="637" t="s">
        <v>636</v>
      </c>
      <c r="C4" s="637"/>
    </row>
    <row r="5" spans="1:3" ht="59.25" hidden="1" customHeight="1">
      <c r="A5" s="165" t="s">
        <v>765</v>
      </c>
      <c r="B5" s="637" t="s">
        <v>3873</v>
      </c>
      <c r="C5" s="637"/>
    </row>
    <row r="6" spans="1:3" ht="48" hidden="1" customHeight="1">
      <c r="A6" s="165" t="s">
        <v>766</v>
      </c>
      <c r="B6" s="637" t="s">
        <v>3289</v>
      </c>
      <c r="C6" s="637"/>
    </row>
    <row r="7" spans="1:3" ht="41.25" hidden="1" customHeight="1">
      <c r="A7" s="165" t="s">
        <v>767</v>
      </c>
      <c r="B7" s="637" t="s">
        <v>2160</v>
      </c>
      <c r="C7" s="637"/>
    </row>
    <row r="8" spans="1:3" ht="59.25" hidden="1" customHeight="1">
      <c r="A8" s="165" t="s">
        <v>768</v>
      </c>
      <c r="B8" s="637" t="s">
        <v>3076</v>
      </c>
      <c r="C8" s="637"/>
    </row>
    <row r="9" spans="1:3" ht="61.5" hidden="1" customHeight="1">
      <c r="A9" s="165" t="s">
        <v>768</v>
      </c>
      <c r="B9" s="637" t="s">
        <v>2624</v>
      </c>
      <c r="C9" s="637"/>
    </row>
    <row r="10" spans="1:3" ht="43.5" hidden="1" customHeight="1">
      <c r="A10" s="165" t="s">
        <v>768</v>
      </c>
      <c r="B10" s="637" t="s">
        <v>2625</v>
      </c>
      <c r="C10" s="637"/>
    </row>
    <row r="11" spans="1:3" ht="27.75" hidden="1" customHeight="1">
      <c r="A11" s="165" t="s">
        <v>708</v>
      </c>
      <c r="B11" s="637" t="s">
        <v>4379</v>
      </c>
      <c r="C11" s="637"/>
    </row>
    <row r="12" spans="1:3" ht="27.75" hidden="1" customHeight="1">
      <c r="A12" s="165" t="s">
        <v>386</v>
      </c>
      <c r="B12" s="637" t="s">
        <v>385</v>
      </c>
      <c r="C12" s="637"/>
    </row>
    <row r="13" spans="1:3" ht="45.75" hidden="1" customHeight="1">
      <c r="A13" s="165" t="s">
        <v>4366</v>
      </c>
      <c r="B13" s="637" t="s">
        <v>4367</v>
      </c>
      <c r="C13" s="637"/>
    </row>
    <row r="14" spans="1:3" ht="45.75" hidden="1" customHeight="1">
      <c r="A14" s="165" t="s">
        <v>3349</v>
      </c>
      <c r="B14" s="637" t="s">
        <v>1427</v>
      </c>
      <c r="C14" s="637"/>
    </row>
    <row r="15" spans="1:3" ht="51" hidden="1" customHeight="1">
      <c r="A15" s="165" t="s">
        <v>2178</v>
      </c>
      <c r="B15" s="637" t="s">
        <v>2177</v>
      </c>
      <c r="C15" s="637"/>
    </row>
    <row r="16" spans="1:3" ht="27.75" hidden="1" customHeight="1">
      <c r="A16" s="165" t="s">
        <v>2626</v>
      </c>
      <c r="B16" s="637" t="s">
        <v>2627</v>
      </c>
      <c r="C16" s="637"/>
    </row>
    <row r="17" spans="1:3" ht="27.75" hidden="1" customHeight="1">
      <c r="A17" s="165" t="s">
        <v>1418</v>
      </c>
      <c r="B17" s="637" t="s">
        <v>1419</v>
      </c>
      <c r="C17" s="637"/>
    </row>
    <row r="18" spans="1:3" ht="45" hidden="1" customHeight="1">
      <c r="A18" s="165" t="s">
        <v>1418</v>
      </c>
      <c r="B18" s="637" t="s">
        <v>3024</v>
      </c>
      <c r="C18" s="637"/>
    </row>
    <row r="19" spans="1:3" ht="45" hidden="1" customHeight="1">
      <c r="A19" s="165" t="s">
        <v>2039</v>
      </c>
      <c r="B19" s="637" t="s">
        <v>2040</v>
      </c>
      <c r="C19" s="637"/>
    </row>
    <row r="20" spans="1:3" ht="30" hidden="1" customHeight="1">
      <c r="A20" s="165" t="s">
        <v>4153</v>
      </c>
      <c r="B20" s="637" t="s">
        <v>4154</v>
      </c>
      <c r="C20" s="637"/>
    </row>
    <row r="21" spans="1:3" ht="30" hidden="1" customHeight="1">
      <c r="A21" s="165" t="s">
        <v>1611</v>
      </c>
      <c r="B21" s="637" t="s">
        <v>1610</v>
      </c>
      <c r="C21" s="637"/>
    </row>
    <row r="22" spans="1:3" ht="30" customHeight="1">
      <c r="A22" s="165" t="s">
        <v>3698</v>
      </c>
      <c r="B22" s="637" t="s">
        <v>3699</v>
      </c>
      <c r="C22" s="637"/>
    </row>
    <row r="23" spans="1:3" ht="30" customHeight="1">
      <c r="A23" s="165" t="s">
        <v>3647</v>
      </c>
      <c r="B23" s="637" t="s">
        <v>2860</v>
      </c>
      <c r="C23" s="637"/>
    </row>
    <row r="24" spans="1:3" ht="30" customHeight="1">
      <c r="A24" s="165" t="s">
        <v>941</v>
      </c>
      <c r="B24" s="637" t="s">
        <v>942</v>
      </c>
      <c r="C24" s="637"/>
    </row>
    <row r="25" spans="1:3" ht="70.5" customHeight="1">
      <c r="A25" s="165" t="s">
        <v>2332</v>
      </c>
      <c r="B25" s="637" t="s">
        <v>3651</v>
      </c>
      <c r="C25" s="637"/>
    </row>
    <row r="26" spans="1:3" ht="79.5" customHeight="1">
      <c r="A26" s="436" t="s">
        <v>3650</v>
      </c>
      <c r="B26" s="636" t="s">
        <v>422</v>
      </c>
      <c r="C26" s="636"/>
    </row>
    <row r="27" spans="1:3" ht="37.5" customHeight="1">
      <c r="A27" s="436" t="s">
        <v>4377</v>
      </c>
      <c r="B27" s="636" t="s">
        <v>546</v>
      </c>
      <c r="C27" s="636"/>
    </row>
    <row r="28" spans="1:3" ht="37.5" customHeight="1">
      <c r="A28" s="436" t="s">
        <v>548</v>
      </c>
      <c r="B28" s="636" t="s">
        <v>547</v>
      </c>
      <c r="C28" s="636"/>
    </row>
    <row r="29" spans="1:3"/>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3.2" zeroHeight="1"/>
  <cols>
    <col min="1" max="2" width="56.6640625" customWidth="1"/>
    <col min="3" max="3" width="0.88671875" customWidth="1"/>
    <col min="4" max="255" width="9.109375" hidden="1" customWidth="1"/>
  </cols>
  <sheetData>
    <row r="1" spans="1:2" ht="15" customHeight="1">
      <c r="A1" s="150"/>
      <c r="B1" s="151" t="s">
        <v>2813</v>
      </c>
    </row>
    <row r="2" spans="1:2" ht="17.399999999999999">
      <c r="A2" s="463" t="s">
        <v>755</v>
      </c>
      <c r="B2" s="462"/>
    </row>
    <row r="3" spans="1:2">
      <c r="A3" s="461" t="str">
        <f xml:space="preserve"> "Ver. " &amp; MID(Skriveni!K36,1,1) &amp; "." &amp; MID(Skriveni!K36,2,1) &amp; "." &amp; MID(Skriveni!K36,3,1) &amp; "."</f>
        <v>Ver. 3.0.6.</v>
      </c>
      <c r="B3" s="462"/>
    </row>
    <row r="4" spans="1:2" ht="99" customHeight="1">
      <c r="A4" s="454" t="s">
        <v>576</v>
      </c>
      <c r="B4" s="455"/>
    </row>
    <row r="5" spans="1:2" ht="83.25" customHeight="1">
      <c r="A5" s="450" t="s">
        <v>864</v>
      </c>
      <c r="B5" s="451"/>
    </row>
    <row r="6" spans="1:2" ht="98.25" customHeight="1">
      <c r="A6" s="456" t="s">
        <v>1205</v>
      </c>
      <c r="B6" s="457"/>
    </row>
    <row r="7" spans="1:2" ht="63" customHeight="1">
      <c r="A7" s="450" t="s">
        <v>355</v>
      </c>
      <c r="B7" s="453"/>
    </row>
    <row r="8" spans="1:2" ht="80.25" customHeight="1">
      <c r="A8" s="450" t="s">
        <v>881</v>
      </c>
      <c r="B8" s="453"/>
    </row>
    <row r="9" spans="1:2" ht="40.5" customHeight="1">
      <c r="A9" s="450" t="s">
        <v>2208</v>
      </c>
      <c r="B9" s="453"/>
    </row>
    <row r="10" spans="1:2" ht="73.5" customHeight="1">
      <c r="A10" s="452" t="s">
        <v>222</v>
      </c>
      <c r="B10" s="453"/>
    </row>
    <row r="11" spans="1:2" ht="42.75" customHeight="1">
      <c r="A11" s="450" t="s">
        <v>3566</v>
      </c>
      <c r="B11" s="453"/>
    </row>
    <row r="12" spans="1:2" ht="66" customHeight="1">
      <c r="A12" s="452" t="s">
        <v>3171</v>
      </c>
      <c r="B12" s="453"/>
    </row>
    <row r="13" spans="1:2" ht="73.5" customHeight="1">
      <c r="A13" s="458" t="s">
        <v>880</v>
      </c>
      <c r="B13" s="453"/>
    </row>
    <row r="14" spans="1:2" ht="53.25" customHeight="1">
      <c r="A14" s="450" t="s">
        <v>1048</v>
      </c>
      <c r="B14" s="453"/>
    </row>
    <row r="15" spans="1:2" ht="63" customHeight="1">
      <c r="A15" s="452" t="s">
        <v>3473</v>
      </c>
      <c r="B15" s="453"/>
    </row>
    <row r="16" spans="1:2" ht="53.25" customHeight="1">
      <c r="A16" s="452" t="s">
        <v>3694</v>
      </c>
      <c r="B16" s="453"/>
    </row>
    <row r="17" spans="1:2" ht="53.25" customHeight="1">
      <c r="A17" s="452" t="s">
        <v>1125</v>
      </c>
      <c r="B17" s="453"/>
    </row>
    <row r="18" spans="1:2" ht="30.75" customHeight="1">
      <c r="A18" s="452" t="s">
        <v>1126</v>
      </c>
      <c r="B18" s="453"/>
    </row>
    <row r="19" spans="1:2" ht="43.5" customHeight="1">
      <c r="A19" s="452" t="s">
        <v>3476</v>
      </c>
      <c r="B19" s="453"/>
    </row>
    <row r="20" spans="1:2" ht="64.5" customHeight="1">
      <c r="A20" s="458" t="s">
        <v>950</v>
      </c>
      <c r="B20" s="453"/>
    </row>
    <row r="21" spans="1:2" ht="102" customHeight="1">
      <c r="A21" s="450" t="s">
        <v>949</v>
      </c>
      <c r="B21" s="453"/>
    </row>
    <row r="22" spans="1:2" ht="109.5" customHeight="1">
      <c r="A22" s="452" t="s">
        <v>2628</v>
      </c>
      <c r="B22" s="453"/>
    </row>
    <row r="23" spans="1:2" ht="34.5" customHeight="1">
      <c r="A23" s="459" t="s">
        <v>1268</v>
      </c>
      <c r="B23" s="460"/>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 ref="A5:B5"/>
    <mergeCell ref="A16:B16"/>
    <mergeCell ref="A4:B4"/>
    <mergeCell ref="A7:B7"/>
    <mergeCell ref="A8:B8"/>
    <mergeCell ref="A6:B6"/>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opLeftCell="A16" workbookViewId="0">
      <selection activeCell="B31" sqref="B31"/>
    </sheetView>
  </sheetViews>
  <sheetFormatPr defaultColWidth="0" defaultRowHeight="13.2"/>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4" width="9.109375" style="1" hidden="1" customWidth="1"/>
    <col min="15" max="15" width="43.6640625" style="1" hidden="1" customWidth="1"/>
    <col min="16" max="16" width="39" style="1" hidden="1" customWidth="1"/>
    <col min="17" max="17" width="45" style="1" hidden="1" customWidth="1"/>
    <col min="18" max="18" width="20.6640625" style="1" hidden="1" customWidth="1"/>
    <col min="19" max="16384" width="9.109375" style="1" hidden="1"/>
  </cols>
  <sheetData>
    <row r="1" spans="1:19" s="41" customFormat="1" ht="19.5" customHeight="1">
      <c r="A1" s="516" t="s">
        <v>1240</v>
      </c>
      <c r="B1" s="517"/>
      <c r="C1" s="518" t="s">
        <v>2183</v>
      </c>
      <c r="D1" s="518"/>
      <c r="E1" s="518" t="s">
        <v>2184</v>
      </c>
      <c r="F1" s="518"/>
      <c r="G1" s="518" t="s">
        <v>2185</v>
      </c>
      <c r="H1" s="518"/>
      <c r="I1" s="518"/>
      <c r="J1" s="518" t="s">
        <v>2204</v>
      </c>
      <c r="K1" s="519"/>
    </row>
    <row r="2" spans="1:19" ht="32.1" customHeight="1">
      <c r="A2" s="42"/>
      <c r="B2" s="42"/>
      <c r="C2" s="42"/>
      <c r="D2" s="42"/>
      <c r="E2" s="42"/>
      <c r="F2" s="42"/>
      <c r="G2" s="42"/>
      <c r="H2" s="42"/>
      <c r="I2" s="42"/>
      <c r="J2" s="480" t="s">
        <v>343</v>
      </c>
      <c r="K2" s="480"/>
    </row>
    <row r="3" spans="1:19" ht="5.0999999999999996" customHeight="1">
      <c r="B3" s="7"/>
      <c r="C3" s="7"/>
      <c r="D3" s="7"/>
      <c r="E3" s="7"/>
      <c r="F3" s="7"/>
      <c r="G3" s="7"/>
      <c r="H3" s="7"/>
      <c r="I3" s="7"/>
    </row>
    <row r="4" spans="1:19" ht="35.1" customHeight="1">
      <c r="A4" s="481" t="s">
        <v>3703</v>
      </c>
      <c r="B4" s="481"/>
      <c r="C4" s="481"/>
      <c r="D4" s="481"/>
      <c r="E4" s="481"/>
      <c r="F4" s="481"/>
      <c r="G4" s="481"/>
      <c r="H4" s="481"/>
      <c r="I4" s="481"/>
      <c r="J4" s="481"/>
      <c r="K4" s="481"/>
    </row>
    <row r="5" spans="1:19" ht="39.9" customHeight="1">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c r="A6" s="53" t="s">
        <v>4197</v>
      </c>
      <c r="B6" s="89">
        <v>18299</v>
      </c>
      <c r="C6" s="32"/>
      <c r="D6" s="485" t="s">
        <v>4201</v>
      </c>
      <c r="E6" s="486"/>
      <c r="F6" s="35" t="s">
        <v>4414</v>
      </c>
      <c r="G6" s="32"/>
      <c r="H6" s="32"/>
      <c r="I6" s="32"/>
      <c r="J6" s="488">
        <f>SUM(Skriveni!G2:G1975)</f>
        <v>103482989.971</v>
      </c>
      <c r="K6" s="488"/>
    </row>
    <row r="7" spans="1:19" ht="3" customHeight="1">
      <c r="A7" s="32"/>
      <c r="B7" s="32"/>
      <c r="C7" s="32"/>
      <c r="D7" s="32"/>
      <c r="E7" s="32"/>
      <c r="F7" s="32"/>
      <c r="G7" s="32"/>
      <c r="H7" s="32"/>
      <c r="I7" s="32"/>
      <c r="J7" s="32"/>
      <c r="K7" s="32"/>
    </row>
    <row r="8" spans="1:19" ht="15" customHeight="1">
      <c r="A8" s="53" t="s">
        <v>4198</v>
      </c>
      <c r="B8" s="90">
        <v>3172392</v>
      </c>
      <c r="C8" s="32"/>
      <c r="D8" s="33"/>
      <c r="E8" s="36"/>
      <c r="F8" s="32"/>
      <c r="G8" s="32"/>
      <c r="H8" s="32"/>
      <c r="I8" s="32"/>
      <c r="J8" s="489" t="s">
        <v>4205</v>
      </c>
      <c r="K8" s="489"/>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493" t="s">
        <v>4512</v>
      </c>
      <c r="C10" s="494"/>
      <c r="D10" s="494"/>
      <c r="E10" s="494"/>
      <c r="F10" s="494"/>
      <c r="G10" s="494"/>
      <c r="H10" s="494"/>
      <c r="I10" s="495"/>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21000</v>
      </c>
      <c r="C12" s="482" t="s">
        <v>4072</v>
      </c>
      <c r="D12" s="483"/>
      <c r="E12" s="483"/>
      <c r="F12" s="483"/>
      <c r="G12" s="484"/>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500" t="s">
        <v>4513</v>
      </c>
      <c r="C14" s="501"/>
      <c r="D14" s="501"/>
      <c r="E14" s="501"/>
      <c r="F14" s="501"/>
      <c r="G14" s="502"/>
      <c r="H14" s="32"/>
      <c r="I14" s="32"/>
      <c r="J14" s="53" t="s">
        <v>3360</v>
      </c>
      <c r="K14" s="138">
        <v>42749871786</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8532</v>
      </c>
      <c r="C18" s="496" t="str">
        <f xml:space="preserve"> IF(B18&gt;0,LOOKUP(B18,Sifre!A249:A863,Sifre!B249:B863),"Djelatnost nije upisana")</f>
        <v>Tehničko i strukovno srednje obrazovanje</v>
      </c>
      <c r="D18" s="497"/>
      <c r="E18" s="497"/>
      <c r="F18" s="497"/>
      <c r="G18" s="497"/>
      <c r="H18" s="497"/>
      <c r="I18" s="497"/>
      <c r="J18" s="497"/>
      <c r="K18" s="497"/>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496" t="str">
        <f>IF(B20&lt;&gt;"","Razdjel: " &amp; LOOKUP(B20,R66:R116,S66:S116),"Razdjel nije upisan")</f>
        <v>Razdjel: NEMA RAZDJELA</v>
      </c>
      <c r="D20" s="497"/>
      <c r="E20" s="497"/>
      <c r="F20" s="497"/>
      <c r="G20" s="497"/>
      <c r="H20" s="497"/>
      <c r="I20" s="497"/>
      <c r="J20" s="497"/>
      <c r="K20" s="497"/>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409</v>
      </c>
      <c r="C22" s="496" t="str">
        <f>IF(B22&gt;0, "Županija: " &amp; LOOKUP(N22,P8:P28,Q8:Q28) &amp; ", grad/općina: " &amp; LOOKUP(B22,N66:N622,O66:O622),"šifra grada/općine nije upisana")</f>
        <v>Županija: SPLITSKO-DALMATINSKA, grad/općina: SPLIT</v>
      </c>
      <c r="D22" s="497"/>
      <c r="E22" s="497"/>
      <c r="F22" s="497"/>
      <c r="G22" s="497"/>
      <c r="H22" s="497"/>
      <c r="I22" s="497"/>
      <c r="J22" s="497"/>
      <c r="K22" s="497"/>
      <c r="N22" s="1">
        <f>LOOKUP(B22,N66:N622,P66:P622)</f>
        <v>17</v>
      </c>
      <c r="P22" s="139">
        <v>15</v>
      </c>
      <c r="Q22" s="139" t="s">
        <v>1230</v>
      </c>
    </row>
    <row r="23" spans="1:17" ht="3" customHeight="1">
      <c r="A23" s="33"/>
      <c r="B23" s="32"/>
      <c r="C23" s="32"/>
      <c r="D23" s="32"/>
      <c r="E23" s="32"/>
      <c r="F23" s="32"/>
      <c r="G23" s="32"/>
      <c r="H23" s="32"/>
      <c r="I23" s="32"/>
      <c r="J23" s="32"/>
      <c r="K23" s="32"/>
      <c r="P23" s="139">
        <v>16</v>
      </c>
      <c r="Q23" s="139" t="s">
        <v>1231</v>
      </c>
    </row>
    <row r="24" spans="1:17" ht="9.9" customHeight="1">
      <c r="A24" s="33"/>
      <c r="B24" s="120" t="s">
        <v>3729</v>
      </c>
      <c r="C24" s="32"/>
      <c r="D24" s="523" t="s">
        <v>4261</v>
      </c>
      <c r="E24" s="524"/>
      <c r="F24" s="524"/>
      <c r="G24" s="32"/>
      <c r="H24" s="32"/>
      <c r="I24" s="32"/>
      <c r="J24" s="32"/>
      <c r="K24" s="32"/>
      <c r="P24" s="139">
        <v>17</v>
      </c>
      <c r="Q24" s="139" t="s">
        <v>1232</v>
      </c>
    </row>
    <row r="25" spans="1:17" ht="15" customHeight="1">
      <c r="A25" s="520" t="s">
        <v>4349</v>
      </c>
      <c r="B25" s="130" t="str">
        <f>IF(SUM(Skriveni!C2:F615)=0,"NE", "DA")</f>
        <v>DA</v>
      </c>
      <c r="C25" s="498" t="s">
        <v>2410</v>
      </c>
      <c r="D25" s="499"/>
      <c r="E25" s="129" t="str">
        <f>IF(AND(B25="DA",Kont!E26&gt;0),Kont!E26,"NE")</f>
        <v>NE</v>
      </c>
      <c r="F25" s="32"/>
      <c r="G25" s="53" t="s">
        <v>4344</v>
      </c>
      <c r="H25" s="503" t="s">
        <v>4514</v>
      </c>
      <c r="I25" s="510"/>
      <c r="J25" s="510"/>
      <c r="K25" s="504"/>
      <c r="P25" s="139">
        <v>18</v>
      </c>
      <c r="Q25" s="139" t="s">
        <v>1233</v>
      </c>
    </row>
    <row r="26" spans="1:17" ht="3" customHeight="1">
      <c r="A26" s="521"/>
      <c r="B26" s="95"/>
      <c r="C26" s="96"/>
      <c r="D26" s="97"/>
      <c r="E26" s="98"/>
      <c r="F26" s="32"/>
      <c r="G26" s="33"/>
      <c r="H26" s="32"/>
      <c r="I26" s="32"/>
      <c r="J26" s="32"/>
      <c r="K26" s="32"/>
      <c r="P26" s="139">
        <v>19</v>
      </c>
      <c r="Q26" s="139" t="s">
        <v>1234</v>
      </c>
    </row>
    <row r="27" spans="1:17" ht="15" customHeight="1">
      <c r="A27" s="521"/>
      <c r="B27" s="130" t="str">
        <f>IF(SUM(Skriveni!C901:C1165)&lt;&gt;0,"DA","NE")</f>
        <v>NE</v>
      </c>
      <c r="C27" s="498" t="s">
        <v>2411</v>
      </c>
      <c r="D27" s="499"/>
      <c r="E27" s="129" t="str">
        <f>IF(AND(B27="DA",Kont!E270&gt;0),Kont!E270,"NE")</f>
        <v>NE</v>
      </c>
      <c r="F27" s="32"/>
      <c r="G27" s="53" t="s">
        <v>4345</v>
      </c>
      <c r="H27" s="503" t="s">
        <v>4515</v>
      </c>
      <c r="I27" s="504"/>
      <c r="J27" s="33" t="s">
        <v>4346</v>
      </c>
      <c r="K27" s="35" t="s">
        <v>4515</v>
      </c>
      <c r="P27" s="139">
        <v>20</v>
      </c>
      <c r="Q27" s="139" t="s">
        <v>4380</v>
      </c>
    </row>
    <row r="28" spans="1:17" ht="3" customHeight="1">
      <c r="A28" s="521"/>
      <c r="B28" s="95"/>
      <c r="C28" s="96"/>
      <c r="D28" s="97"/>
      <c r="E28" s="98"/>
      <c r="F28" s="32"/>
      <c r="G28" s="32"/>
      <c r="H28" s="32"/>
      <c r="I28" s="32"/>
      <c r="J28" s="32"/>
      <c r="K28" s="32"/>
      <c r="P28" s="139">
        <v>21</v>
      </c>
      <c r="Q28" s="139" t="s">
        <v>596</v>
      </c>
    </row>
    <row r="29" spans="1:17" ht="15" customHeight="1">
      <c r="A29" s="521"/>
      <c r="B29" s="130" t="str">
        <f>IF(SUM(Skriveni!C1300:D1435)&lt;&gt;0,"DA","NE")</f>
        <v>NE</v>
      </c>
      <c r="C29" s="514" t="s">
        <v>2412</v>
      </c>
      <c r="D29" s="515"/>
      <c r="E29" s="129" t="str">
        <f>IF(AND(B29="DA",Kont!E319&gt;0),Kont!E319,"NE")</f>
        <v>NE</v>
      </c>
      <c r="F29" s="32"/>
      <c r="G29" s="33" t="s">
        <v>4347</v>
      </c>
      <c r="H29" s="511" t="s">
        <v>4516</v>
      </c>
      <c r="I29" s="512"/>
      <c r="J29" s="512"/>
      <c r="K29" s="513"/>
    </row>
    <row r="30" spans="1:17" ht="3" customHeight="1">
      <c r="A30" s="521"/>
      <c r="B30" s="95"/>
      <c r="C30" s="96"/>
      <c r="D30" s="97"/>
      <c r="E30" s="98"/>
      <c r="F30" s="32"/>
      <c r="G30" s="32"/>
      <c r="H30" s="32"/>
      <c r="I30" s="32"/>
      <c r="J30" s="32"/>
      <c r="K30" s="32"/>
    </row>
    <row r="31" spans="1:17" ht="15" customHeight="1">
      <c r="A31" s="521"/>
      <c r="B31" s="152" t="s">
        <v>4518</v>
      </c>
      <c r="C31" s="498" t="s">
        <v>19</v>
      </c>
      <c r="D31" s="499"/>
      <c r="E31" s="129" t="str">
        <f>IF(AND(B31="DA",Kont!E265&gt;0),Kont!E265,"NE")</f>
        <v>NE</v>
      </c>
      <c r="F31" s="32"/>
      <c r="G31" s="33" t="s">
        <v>4348</v>
      </c>
      <c r="H31" s="511"/>
      <c r="I31" s="512"/>
      <c r="J31" s="512"/>
      <c r="K31" s="513"/>
    </row>
    <row r="32" spans="1:17" ht="3" customHeight="1">
      <c r="A32" s="521"/>
      <c r="B32" s="95"/>
      <c r="C32" s="96"/>
      <c r="D32" s="97"/>
      <c r="E32" s="98"/>
      <c r="F32" s="32"/>
      <c r="G32" s="32"/>
      <c r="H32" s="32"/>
      <c r="I32" s="32"/>
      <c r="J32" s="32"/>
      <c r="K32" s="32"/>
    </row>
    <row r="33" spans="1:23" ht="15" customHeight="1">
      <c r="A33" s="521"/>
      <c r="B33" s="130" t="str">
        <f>IF(SUM(Skriveni!C1481:D1694)&lt;&gt;0,"DA","NE")</f>
        <v>DA</v>
      </c>
      <c r="C33" s="508" t="s">
        <v>1058</v>
      </c>
      <c r="D33" s="509"/>
      <c r="E33" s="129" t="str">
        <f>IF(AND(B33="DA",Kont!E237&gt;0),Kont!E237,"NE")</f>
        <v>NE</v>
      </c>
      <c r="F33" s="32"/>
      <c r="G33" s="53" t="s">
        <v>79</v>
      </c>
      <c r="H33" s="500" t="s">
        <v>4517</v>
      </c>
      <c r="I33" s="501"/>
      <c r="J33" s="501"/>
      <c r="K33" s="502"/>
    </row>
    <row r="34" spans="1:23" ht="3" customHeight="1">
      <c r="A34" s="521"/>
      <c r="B34" s="95"/>
      <c r="C34" s="96"/>
      <c r="D34" s="97"/>
      <c r="E34" s="98"/>
      <c r="F34" s="32"/>
      <c r="G34" s="32"/>
      <c r="H34" s="32"/>
      <c r="I34" s="32"/>
      <c r="J34" s="32"/>
      <c r="K34" s="32"/>
    </row>
    <row r="35" spans="1:23" ht="15" customHeight="1">
      <c r="A35" s="521"/>
      <c r="B35" s="130" t="str">
        <f>IF(SUM(Skriveni!C1756:C1838)&lt;&gt;0,"DA","NE")</f>
        <v>DA</v>
      </c>
      <c r="C35" s="508" t="s">
        <v>4292</v>
      </c>
      <c r="D35" s="509"/>
      <c r="E35" s="129" t="str">
        <f>IF(AND(B35="DA",Kont!E261&gt;0),Kont!E261,"NE")</f>
        <v>NE</v>
      </c>
      <c r="F35" s="32"/>
      <c r="G35" s="32"/>
      <c r="H35" s="32"/>
      <c r="I35" s="32"/>
      <c r="J35" s="32"/>
      <c r="K35" s="32"/>
    </row>
    <row r="36" spans="1:23" ht="3" customHeight="1">
      <c r="A36" s="521"/>
      <c r="B36" s="95"/>
      <c r="C36" s="96"/>
      <c r="D36" s="97"/>
      <c r="E36" s="98"/>
      <c r="F36" s="32"/>
      <c r="G36" s="32"/>
      <c r="H36" s="32"/>
      <c r="I36" s="32"/>
      <c r="J36" s="32"/>
      <c r="K36" s="32"/>
    </row>
    <row r="37" spans="1:23" ht="15" customHeight="1">
      <c r="A37" s="522"/>
      <c r="B37" s="130" t="str">
        <f>IF(SUM(Skriveni!C1850:D1922)&lt;&gt;0,"DA","NE")</f>
        <v>NE</v>
      </c>
      <c r="C37" s="508" t="s">
        <v>20</v>
      </c>
      <c r="D37" s="509"/>
      <c r="E37" s="129" t="str">
        <f>IF(AND(B37="DA",Kont!E300&gt;0),Kont!E300,"NE")</f>
        <v>NE</v>
      </c>
      <c r="F37" s="32"/>
      <c r="G37" s="131" t="s">
        <v>4262</v>
      </c>
      <c r="H37" s="525" t="str">
        <f>IF(Kont!E2&gt;0,"Nisu zadovoljene sve osnovne kontrole, broj kontrola: " &amp; Kont!E2,"Sve osnovne kontrole su zadovoljene")</f>
        <v>Nisu zadovoljene sve osnovne kontrole, broj kontrola: 1</v>
      </c>
      <c r="I37" s="526"/>
      <c r="J37" s="526"/>
      <c r="K37" s="527"/>
    </row>
    <row r="38" spans="1:23" ht="5.0999999999999996" customHeight="1"/>
    <row r="39" spans="1:23" ht="29.25" customHeight="1">
      <c r="A39" s="85" t="s">
        <v>2203</v>
      </c>
      <c r="B39" s="505" t="s">
        <v>4343</v>
      </c>
      <c r="C39" s="506"/>
      <c r="D39" s="506"/>
      <c r="E39" s="506"/>
      <c r="F39" s="506"/>
      <c r="G39" s="506"/>
      <c r="H39" s="507"/>
      <c r="I39" s="86" t="s">
        <v>2444</v>
      </c>
      <c r="J39" s="87" t="s">
        <v>4383</v>
      </c>
      <c r="K39" s="88" t="s">
        <v>4384</v>
      </c>
      <c r="N39" s="126" t="s">
        <v>4355</v>
      </c>
      <c r="O39" s="134" t="s">
        <v>995</v>
      </c>
      <c r="P39" s="134" t="s">
        <v>996</v>
      </c>
      <c r="Q39" s="134" t="s">
        <v>997</v>
      </c>
      <c r="R39" s="134" t="s">
        <v>998</v>
      </c>
      <c r="W39" s="137">
        <v>111</v>
      </c>
    </row>
    <row r="40" spans="1:23" ht="12.9" customHeight="1">
      <c r="A40" s="468" t="s">
        <v>342</v>
      </c>
      <c r="B40" s="478" t="str">
        <f>PRRAS!B611</f>
        <v>UKUPNI PRIHODI I PRIMICI (AOP 377+384)</v>
      </c>
      <c r="C40" s="476"/>
      <c r="D40" s="476"/>
      <c r="E40" s="476"/>
      <c r="F40" s="476"/>
      <c r="G40" s="476"/>
      <c r="H40" s="477"/>
      <c r="I40" s="46">
        <f>PRRAS!C611</f>
        <v>598</v>
      </c>
      <c r="J40" s="37">
        <f>PRRAS!D611</f>
        <v>5546848</v>
      </c>
      <c r="K40" s="37">
        <f>PRRAS!E611</f>
        <v>5772970</v>
      </c>
      <c r="N40" s="125"/>
      <c r="O40" s="135"/>
      <c r="P40" s="136" t="s">
        <v>3359</v>
      </c>
      <c r="Q40" s="136" t="s">
        <v>3359</v>
      </c>
      <c r="R40" s="136" t="s">
        <v>3359</v>
      </c>
      <c r="W40" s="137">
        <v>112</v>
      </c>
    </row>
    <row r="41" spans="1:23" ht="12.9" customHeight="1">
      <c r="A41" s="469"/>
      <c r="B41" s="479" t="str">
        <f>PRRAS!B612</f>
        <v>UKUPNI RASHODI I IZDACI (AOP 378+490)</v>
      </c>
      <c r="C41" s="466"/>
      <c r="D41" s="466"/>
      <c r="E41" s="466"/>
      <c r="F41" s="466"/>
      <c r="G41" s="466"/>
      <c r="H41" s="467"/>
      <c r="I41" s="47">
        <f>PRRAS!C612</f>
        <v>599</v>
      </c>
      <c r="J41" s="38">
        <f>PRRAS!D612</f>
        <v>5587180</v>
      </c>
      <c r="K41" s="38">
        <f>PRRAS!E612</f>
        <v>5715285</v>
      </c>
      <c r="N41" s="125" t="s">
        <v>951</v>
      </c>
      <c r="O41" s="135" t="s">
        <v>2346</v>
      </c>
      <c r="P41" s="136" t="s">
        <v>3359</v>
      </c>
      <c r="Q41" s="136" t="s">
        <v>3359</v>
      </c>
      <c r="R41" s="136" t="s">
        <v>3359</v>
      </c>
      <c r="W41" s="137">
        <v>113</v>
      </c>
    </row>
    <row r="42" spans="1:23" ht="12.9" customHeight="1">
      <c r="A42" s="469"/>
      <c r="B42" s="479" t="str">
        <f>PRRAS!B613</f>
        <v>VIŠAK PRIHODA I PRIMITAKA (AOP 598-599)</v>
      </c>
      <c r="C42" s="466"/>
      <c r="D42" s="466"/>
      <c r="E42" s="466"/>
      <c r="F42" s="466"/>
      <c r="G42" s="466"/>
      <c r="H42" s="467"/>
      <c r="I42" s="47">
        <f>PRRAS!C613</f>
        <v>600</v>
      </c>
      <c r="J42" s="38">
        <f>PRRAS!D613</f>
        <v>0</v>
      </c>
      <c r="K42" s="38">
        <f>PRRAS!E613</f>
        <v>57685</v>
      </c>
      <c r="N42" s="125" t="s">
        <v>2347</v>
      </c>
      <c r="O42" s="135" t="s">
        <v>2376</v>
      </c>
      <c r="P42" s="136" t="s">
        <v>3359</v>
      </c>
      <c r="Q42" s="136" t="s">
        <v>3359</v>
      </c>
      <c r="R42" s="136" t="s">
        <v>3359</v>
      </c>
      <c r="W42" s="137">
        <v>114</v>
      </c>
    </row>
    <row r="43" spans="1:23" ht="12.9" customHeight="1">
      <c r="A43" s="470"/>
      <c r="B43" s="474" t="str">
        <f>PRRAS!B614</f>
        <v>MANJAK PRIHODA I PRIMITAKA (AOP 599-598)</v>
      </c>
      <c r="C43" s="472"/>
      <c r="D43" s="472"/>
      <c r="E43" s="472"/>
      <c r="F43" s="472"/>
      <c r="G43" s="472"/>
      <c r="H43" s="473"/>
      <c r="I43" s="48">
        <f>PRRAS!C614</f>
        <v>601</v>
      </c>
      <c r="J43" s="39">
        <f>PRRAS!D614</f>
        <v>40332</v>
      </c>
      <c r="K43" s="39">
        <f>PRRAS!E614</f>
        <v>0</v>
      </c>
      <c r="N43" s="125" t="s">
        <v>2348</v>
      </c>
      <c r="O43" s="135" t="s">
        <v>2349</v>
      </c>
      <c r="P43" s="135" t="s">
        <v>2350</v>
      </c>
      <c r="Q43" s="135" t="s">
        <v>2350</v>
      </c>
      <c r="R43" s="136" t="s">
        <v>3359</v>
      </c>
      <c r="W43" s="137">
        <v>115</v>
      </c>
    </row>
    <row r="44" spans="1:23" ht="12.9" customHeight="1">
      <c r="A44" s="468" t="s">
        <v>379</v>
      </c>
      <c r="B44" s="475" t="str">
        <f>NT!B237</f>
        <v xml:space="preserve">UKUPNI NETO PRIMICI (AOP 118+194+224-119-195-225) </v>
      </c>
      <c r="C44" s="476"/>
      <c r="D44" s="476"/>
      <c r="E44" s="476"/>
      <c r="F44" s="476"/>
      <c r="G44" s="476"/>
      <c r="H44" s="477"/>
      <c r="I44" s="46">
        <f>NT!C237</f>
        <v>226</v>
      </c>
      <c r="J44" s="37" t="s">
        <v>992</v>
      </c>
      <c r="K44" s="37">
        <f>NT!D237</f>
        <v>0</v>
      </c>
      <c r="N44" s="125" t="s">
        <v>2351</v>
      </c>
      <c r="O44" s="135" t="s">
        <v>2352</v>
      </c>
      <c r="P44" s="136" t="s">
        <v>3359</v>
      </c>
      <c r="Q44" s="136" t="s">
        <v>3359</v>
      </c>
      <c r="R44" s="136" t="s">
        <v>3359</v>
      </c>
      <c r="W44" s="137">
        <v>116</v>
      </c>
    </row>
    <row r="45" spans="1:23" ht="12.9" customHeight="1">
      <c r="A45" s="469"/>
      <c r="B45" s="479" t="str">
        <f>NT!B238</f>
        <v xml:space="preserve">UKUPNI NETO IZDACI (AOP 119+195+225-118-194-224) </v>
      </c>
      <c r="C45" s="466"/>
      <c r="D45" s="466"/>
      <c r="E45" s="466"/>
      <c r="F45" s="466"/>
      <c r="G45" s="466"/>
      <c r="H45" s="467"/>
      <c r="I45" s="47">
        <f>NT!C238</f>
        <v>227</v>
      </c>
      <c r="J45" s="38" t="s">
        <v>992</v>
      </c>
      <c r="K45" s="38">
        <f>NT!D238</f>
        <v>0</v>
      </c>
      <c r="N45" s="125" t="s">
        <v>2353</v>
      </c>
      <c r="O45" s="135" t="s">
        <v>2354</v>
      </c>
      <c r="P45" s="136" t="s">
        <v>3359</v>
      </c>
      <c r="Q45" s="136" t="s">
        <v>3359</v>
      </c>
      <c r="R45" s="136" t="s">
        <v>3359</v>
      </c>
      <c r="W45" s="137">
        <v>119</v>
      </c>
    </row>
    <row r="46" spans="1:23" ht="12.9" customHeight="1">
      <c r="A46" s="469"/>
      <c r="B46" s="479" t="str">
        <f>NT!B239</f>
        <v>NOVČANA SREDSTVA NA POČETKU RAZDOBLJA</v>
      </c>
      <c r="C46" s="466"/>
      <c r="D46" s="466"/>
      <c r="E46" s="466"/>
      <c r="F46" s="466"/>
      <c r="G46" s="466"/>
      <c r="H46" s="467"/>
      <c r="I46" s="47">
        <f>NT!C239</f>
        <v>228</v>
      </c>
      <c r="J46" s="38" t="s">
        <v>992</v>
      </c>
      <c r="K46" s="38">
        <f>NT!D239</f>
        <v>0</v>
      </c>
      <c r="N46" s="125" t="s">
        <v>2355</v>
      </c>
      <c r="O46" s="135" t="s">
        <v>2356</v>
      </c>
      <c r="P46" s="136" t="s">
        <v>2357</v>
      </c>
      <c r="Q46" s="136" t="s">
        <v>2358</v>
      </c>
      <c r="R46" s="136" t="s">
        <v>3359</v>
      </c>
      <c r="W46" s="137">
        <v>121</v>
      </c>
    </row>
    <row r="47" spans="1:23" ht="12.9" customHeight="1">
      <c r="A47" s="470"/>
      <c r="B47" s="474" t="str">
        <f>NT!B240</f>
        <v>NOVČANA SREDSTVA NA KRAJU RAZDOBLJA</v>
      </c>
      <c r="C47" s="472"/>
      <c r="D47" s="472"/>
      <c r="E47" s="472"/>
      <c r="F47" s="472"/>
      <c r="G47" s="472"/>
      <c r="H47" s="473"/>
      <c r="I47" s="48">
        <f>NT!C240</f>
        <v>229</v>
      </c>
      <c r="J47" s="39" t="s">
        <v>992</v>
      </c>
      <c r="K47" s="39">
        <f>NT!D240</f>
        <v>0</v>
      </c>
      <c r="N47" s="125" t="s">
        <v>2359</v>
      </c>
      <c r="O47" s="135" t="s">
        <v>2360</v>
      </c>
      <c r="P47" s="136" t="s">
        <v>3359</v>
      </c>
      <c r="Q47" s="136" t="s">
        <v>3359</v>
      </c>
      <c r="R47" s="136" t="s">
        <v>3359</v>
      </c>
      <c r="W47" s="137">
        <v>122</v>
      </c>
    </row>
    <row r="48" spans="1:23" ht="12.9" customHeight="1">
      <c r="A48" s="468" t="s">
        <v>987</v>
      </c>
      <c r="B48" s="478" t="str">
        <f>RasF!B12</f>
        <v>Opće javne usluge (AOP 002+006+009+013 do 017)</v>
      </c>
      <c r="C48" s="476"/>
      <c r="D48" s="476"/>
      <c r="E48" s="476"/>
      <c r="F48" s="476"/>
      <c r="G48" s="476"/>
      <c r="H48" s="477"/>
      <c r="I48" s="46">
        <f>RasF!C12</f>
        <v>1</v>
      </c>
      <c r="J48" s="37">
        <f>RasF!D12</f>
        <v>0</v>
      </c>
      <c r="K48" s="37">
        <f>RasF!E12</f>
        <v>0</v>
      </c>
      <c r="N48" s="125" t="s">
        <v>2361</v>
      </c>
      <c r="O48" s="135" t="s">
        <v>2362</v>
      </c>
      <c r="P48" s="136" t="s">
        <v>3359</v>
      </c>
      <c r="Q48" s="136" t="s">
        <v>3359</v>
      </c>
      <c r="R48" s="136" t="s">
        <v>3359</v>
      </c>
      <c r="W48" s="137">
        <v>123</v>
      </c>
    </row>
    <row r="49" spans="1:23" ht="12.9" customHeight="1">
      <c r="A49" s="469"/>
      <c r="B49" s="465" t="str">
        <f>RasF!B42</f>
        <v>Ekonomski poslovi (AOP 032+035+039+046+050+056+057+062+070)</v>
      </c>
      <c r="C49" s="466"/>
      <c r="D49" s="466"/>
      <c r="E49" s="466"/>
      <c r="F49" s="466"/>
      <c r="G49" s="466"/>
      <c r="H49" s="467"/>
      <c r="I49" s="47">
        <f>RasF!C42</f>
        <v>31</v>
      </c>
      <c r="J49" s="38">
        <f>RasF!D42</f>
        <v>0</v>
      </c>
      <c r="K49" s="38">
        <f>RasF!E42</f>
        <v>0</v>
      </c>
      <c r="N49" s="125" t="s">
        <v>2363</v>
      </c>
      <c r="O49" s="135" t="s">
        <v>2364</v>
      </c>
      <c r="P49" s="136" t="s">
        <v>2365</v>
      </c>
      <c r="Q49" s="136" t="s">
        <v>2366</v>
      </c>
      <c r="R49" s="136" t="s">
        <v>3359</v>
      </c>
      <c r="W49" s="137">
        <v>124</v>
      </c>
    </row>
    <row r="50" spans="1:23" ht="12.9" customHeight="1">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5" t="s">
        <v>2367</v>
      </c>
      <c r="O50" s="135" t="s">
        <v>2368</v>
      </c>
      <c r="P50" s="136" t="s">
        <v>3359</v>
      </c>
      <c r="Q50" s="136" t="s">
        <v>3359</v>
      </c>
      <c r="R50" s="136" t="s">
        <v>3359</v>
      </c>
      <c r="W50" s="137">
        <v>125</v>
      </c>
    </row>
    <row r="51" spans="1:23" ht="12.9" customHeight="1">
      <c r="A51" s="469"/>
      <c r="B51" s="465" t="str">
        <f>RasF!B121</f>
        <v>Obrazovanje (AOP 111+114+117+118+121 do 124)</v>
      </c>
      <c r="C51" s="466"/>
      <c r="D51" s="466"/>
      <c r="E51" s="466"/>
      <c r="F51" s="466"/>
      <c r="G51" s="466"/>
      <c r="H51" s="467"/>
      <c r="I51" s="47">
        <f>RasF!C121</f>
        <v>110</v>
      </c>
      <c r="J51" s="38">
        <f>RasF!D121</f>
        <v>0</v>
      </c>
      <c r="K51" s="38">
        <f>RasF!E121</f>
        <v>0</v>
      </c>
      <c r="N51" s="125" t="s">
        <v>2369</v>
      </c>
      <c r="O51" s="135" t="s">
        <v>2370</v>
      </c>
      <c r="P51" s="136" t="s">
        <v>3359</v>
      </c>
      <c r="Q51" s="136" t="s">
        <v>3359</v>
      </c>
      <c r="R51" s="136" t="s">
        <v>3359</v>
      </c>
      <c r="W51" s="137">
        <v>125</v>
      </c>
    </row>
    <row r="52" spans="1:23" ht="12.9" customHeight="1">
      <c r="A52" s="470"/>
      <c r="B52" s="471" t="str">
        <f>RasF!B148</f>
        <v>Kontrolni zbroj (AOP 001+018+024+031+071+078+085+103+110+125)</v>
      </c>
      <c r="C52" s="472"/>
      <c r="D52" s="472"/>
      <c r="E52" s="472"/>
      <c r="F52" s="472"/>
      <c r="G52" s="472"/>
      <c r="H52" s="473"/>
      <c r="I52" s="48">
        <f>RasF!C148</f>
        <v>137</v>
      </c>
      <c r="J52" s="39">
        <f>RasF!D148</f>
        <v>0</v>
      </c>
      <c r="K52" s="39">
        <f>RasF!E148</f>
        <v>0</v>
      </c>
      <c r="N52" s="125" t="s">
        <v>2371</v>
      </c>
      <c r="O52" s="135" t="s">
        <v>2372</v>
      </c>
      <c r="P52" s="136" t="s">
        <v>2373</v>
      </c>
      <c r="Q52" s="136" t="s">
        <v>2374</v>
      </c>
      <c r="R52" s="136" t="s">
        <v>2375</v>
      </c>
      <c r="W52" s="137">
        <v>126</v>
      </c>
    </row>
    <row r="53" spans="1:23" ht="12.9" customHeight="1">
      <c r="A53" s="468" t="s">
        <v>988</v>
      </c>
      <c r="B53" s="475" t="str">
        <f>PVRIO!B12</f>
        <v>Promjene u vrijednosti i obujmu imovine (AOP 002+018)</v>
      </c>
      <c r="C53" s="476"/>
      <c r="D53" s="476"/>
      <c r="E53" s="476"/>
      <c r="F53" s="476"/>
      <c r="G53" s="476"/>
      <c r="H53" s="477"/>
      <c r="I53" s="46">
        <f>PVRIO!C12</f>
        <v>1</v>
      </c>
      <c r="J53" s="37">
        <f>PVRIO!D12</f>
        <v>94089</v>
      </c>
      <c r="K53" s="37">
        <f>PVRIO!E12</f>
        <v>52805</v>
      </c>
      <c r="N53" s="125" t="s">
        <v>4387</v>
      </c>
      <c r="O53" s="135" t="s">
        <v>4388</v>
      </c>
      <c r="P53" s="136" t="s">
        <v>3359</v>
      </c>
      <c r="Q53" s="136" t="s">
        <v>3359</v>
      </c>
      <c r="R53" s="136" t="s">
        <v>3359</v>
      </c>
      <c r="W53" s="137">
        <v>127</v>
      </c>
    </row>
    <row r="54" spans="1:23" ht="12.9" customHeight="1">
      <c r="A54" s="469"/>
      <c r="B54" s="479" t="str">
        <f>PVRIO!B29</f>
        <v>Promjene u obujmu imovine (AOP 019+026)</v>
      </c>
      <c r="C54" s="466"/>
      <c r="D54" s="466"/>
      <c r="E54" s="466"/>
      <c r="F54" s="466"/>
      <c r="G54" s="466"/>
      <c r="H54" s="467"/>
      <c r="I54" s="47">
        <f>PVRIO!C29</f>
        <v>18</v>
      </c>
      <c r="J54" s="38">
        <f>PVRIO!D29</f>
        <v>94089</v>
      </c>
      <c r="K54" s="38">
        <f>PVRIO!E29</f>
        <v>0</v>
      </c>
      <c r="N54" s="125" t="s">
        <v>4389</v>
      </c>
      <c r="O54" s="135" t="s">
        <v>4390</v>
      </c>
      <c r="P54" s="136" t="s">
        <v>3359</v>
      </c>
      <c r="Q54" s="136" t="s">
        <v>3359</v>
      </c>
      <c r="R54" s="136" t="s">
        <v>3359</v>
      </c>
      <c r="W54" s="137">
        <v>128</v>
      </c>
    </row>
    <row r="55" spans="1:23" ht="12.9" customHeight="1">
      <c r="A55" s="469"/>
      <c r="B55" s="479" t="str">
        <f>PVRIO!B45</f>
        <v>Promjene u vrijednosti (revalorizacija) i obujmu obveza (AOP 035+040)</v>
      </c>
      <c r="C55" s="466"/>
      <c r="D55" s="466"/>
      <c r="E55" s="466"/>
      <c r="F55" s="466"/>
      <c r="G55" s="466"/>
      <c r="H55" s="467"/>
      <c r="I55" s="47">
        <f>PVRIO!C45</f>
        <v>34</v>
      </c>
      <c r="J55" s="38">
        <f>PVRIO!D45</f>
        <v>0</v>
      </c>
      <c r="K55" s="38">
        <f>PVRIO!E45</f>
        <v>7085</v>
      </c>
      <c r="N55" s="125" t="s">
        <v>4391</v>
      </c>
      <c r="O55" s="135" t="s">
        <v>4392</v>
      </c>
      <c r="P55" s="136" t="s">
        <v>4393</v>
      </c>
      <c r="Q55" s="136" t="s">
        <v>4393</v>
      </c>
      <c r="R55" s="136" t="s">
        <v>3359</v>
      </c>
      <c r="W55" s="137">
        <v>129</v>
      </c>
    </row>
    <row r="56" spans="1:23" ht="12.9" customHeight="1">
      <c r="A56" s="470"/>
      <c r="B56" s="474" t="str">
        <f>PVRIO!B51</f>
        <v>Promjene u obujmu obveza (AOP 041 do 044)</v>
      </c>
      <c r="C56" s="472"/>
      <c r="D56" s="472"/>
      <c r="E56" s="472"/>
      <c r="F56" s="472"/>
      <c r="G56" s="472"/>
      <c r="H56" s="473"/>
      <c r="I56" s="48">
        <f>PVRIO!C51</f>
        <v>40</v>
      </c>
      <c r="J56" s="39">
        <f>PVRIO!D51</f>
        <v>0</v>
      </c>
      <c r="K56" s="39">
        <f>PVRIO!E51</f>
        <v>7085</v>
      </c>
      <c r="N56" s="125" t="s">
        <v>4394</v>
      </c>
      <c r="O56" s="135" t="s">
        <v>4395</v>
      </c>
      <c r="P56" s="136" t="s">
        <v>3359</v>
      </c>
      <c r="Q56" s="136" t="s">
        <v>3359</v>
      </c>
      <c r="R56" s="136" t="s">
        <v>3359</v>
      </c>
      <c r="W56" s="137">
        <v>130</v>
      </c>
    </row>
    <row r="57" spans="1:23" ht="12.9" customHeight="1">
      <c r="A57" s="468" t="s">
        <v>989</v>
      </c>
      <c r="B57" s="475" t="str">
        <f>Bil!B12</f>
        <v>IMOVINA (AOP 002+061)</v>
      </c>
      <c r="C57" s="476"/>
      <c r="D57" s="476"/>
      <c r="E57" s="476"/>
      <c r="F57" s="476"/>
      <c r="G57" s="476"/>
      <c r="H57" s="477"/>
      <c r="I57" s="46">
        <f>Bil!C12</f>
        <v>1</v>
      </c>
      <c r="J57" s="37">
        <f>Bil!D12</f>
        <v>458492</v>
      </c>
      <c r="K57" s="37">
        <f>Bil!E12</f>
        <v>458022</v>
      </c>
      <c r="N57" s="125" t="s">
        <v>4396</v>
      </c>
      <c r="O57" s="135" t="s">
        <v>4397</v>
      </c>
      <c r="P57" s="136" t="s">
        <v>3359</v>
      </c>
      <c r="Q57" s="136" t="s">
        <v>3359</v>
      </c>
      <c r="R57" s="136" t="s">
        <v>3359</v>
      </c>
      <c r="W57" s="137">
        <v>141</v>
      </c>
    </row>
    <row r="58" spans="1:23" ht="12.9" customHeight="1">
      <c r="A58" s="469"/>
      <c r="B58" s="479" t="str">
        <f>Bil!B73</f>
        <v>Novac u banci i blagajni (AOP 063 do 066)</v>
      </c>
      <c r="C58" s="466"/>
      <c r="D58" s="466"/>
      <c r="E58" s="466"/>
      <c r="F58" s="466"/>
      <c r="G58" s="466"/>
      <c r="H58" s="467"/>
      <c r="I58" s="47">
        <f>Bil!C73</f>
        <v>62</v>
      </c>
      <c r="J58" s="38">
        <f>Bil!D73</f>
        <v>12017</v>
      </c>
      <c r="K58" s="38">
        <f>Bil!E73</f>
        <v>25323</v>
      </c>
      <c r="N58" s="125" t="s">
        <v>4398</v>
      </c>
      <c r="O58" s="135" t="s">
        <v>4399</v>
      </c>
      <c r="P58" s="135" t="s">
        <v>4400</v>
      </c>
      <c r="Q58" s="135" t="s">
        <v>4401</v>
      </c>
      <c r="R58" s="136" t="s">
        <v>3359</v>
      </c>
      <c r="W58" s="137">
        <v>142</v>
      </c>
    </row>
    <row r="59" spans="1:23" ht="12.9" customHeight="1">
      <c r="A59" s="469"/>
      <c r="B59" s="479" t="str">
        <f>Bil!B136</f>
        <v>Dionice i udjeli u glavnici trgovačkih društava u javnom sektoru</v>
      </c>
      <c r="C59" s="466"/>
      <c r="D59" s="466"/>
      <c r="E59" s="466"/>
      <c r="F59" s="466"/>
      <c r="G59" s="466"/>
      <c r="H59" s="467"/>
      <c r="I59" s="47">
        <f>Bil!C136</f>
        <v>125</v>
      </c>
      <c r="J59" s="38">
        <f>Bil!D136</f>
        <v>0</v>
      </c>
      <c r="K59" s="38">
        <f>Bil!E136</f>
        <v>0</v>
      </c>
      <c r="N59" s="125" t="s">
        <v>4402</v>
      </c>
      <c r="O59" s="135" t="s">
        <v>4403</v>
      </c>
      <c r="P59" s="136" t="s">
        <v>3359</v>
      </c>
      <c r="Q59" s="136" t="s">
        <v>3359</v>
      </c>
      <c r="R59" s="136" t="s">
        <v>3359</v>
      </c>
      <c r="W59" s="137">
        <v>143</v>
      </c>
    </row>
    <row r="60" spans="1:23" ht="12.9" customHeight="1">
      <c r="A60" s="470"/>
      <c r="B60" s="474" t="str">
        <f>Bil!B209</f>
        <v>Obveze za zajmove od inozemnih osiguravajućih društava</v>
      </c>
      <c r="C60" s="472"/>
      <c r="D60" s="472"/>
      <c r="E60" s="472"/>
      <c r="F60" s="472"/>
      <c r="G60" s="472"/>
      <c r="H60" s="473"/>
      <c r="I60" s="48">
        <f>Bil!C209</f>
        <v>198</v>
      </c>
      <c r="J60" s="39">
        <f>Bil!D209</f>
        <v>0</v>
      </c>
      <c r="K60" s="39">
        <f>Bil!E209</f>
        <v>0</v>
      </c>
      <c r="N60" s="125" t="s">
        <v>4404</v>
      </c>
      <c r="O60" s="135" t="s">
        <v>4405</v>
      </c>
      <c r="P60" s="136" t="s">
        <v>3359</v>
      </c>
      <c r="Q60" s="136" t="s">
        <v>3359</v>
      </c>
      <c r="R60" s="136" t="s">
        <v>3359</v>
      </c>
      <c r="W60" s="137">
        <v>144</v>
      </c>
    </row>
    <row r="61" spans="1:23" ht="12.9" customHeight="1">
      <c r="A61" s="468" t="s">
        <v>990</v>
      </c>
      <c r="B61" s="475" t="str">
        <f>Obv!B12</f>
        <v>Stanje obveza na početku izvještajnog razdoblja (=AOP 036 iz prethodnog izvještaja)</v>
      </c>
      <c r="C61" s="476"/>
      <c r="D61" s="476"/>
      <c r="E61" s="476"/>
      <c r="F61" s="476"/>
      <c r="G61" s="476"/>
      <c r="H61" s="477"/>
      <c r="I61" s="46">
        <f>Obv!C12</f>
        <v>1</v>
      </c>
      <c r="J61" s="37" t="s">
        <v>992</v>
      </c>
      <c r="K61" s="37">
        <f>Obv!D12</f>
        <v>11539</v>
      </c>
      <c r="N61" s="125" t="s">
        <v>4406</v>
      </c>
      <c r="O61" s="135" t="s">
        <v>4407</v>
      </c>
      <c r="P61" s="135" t="s">
        <v>4408</v>
      </c>
      <c r="Q61" s="135" t="s">
        <v>4409</v>
      </c>
      <c r="R61" s="136" t="s">
        <v>3359</v>
      </c>
      <c r="W61" s="137">
        <v>145</v>
      </c>
    </row>
    <row r="62" spans="1:23" ht="12.9" customHeight="1">
      <c r="A62" s="469"/>
      <c r="B62" s="465" t="str">
        <f>Obv!B47</f>
        <v>Stanje obveza na kraju izvještajnog razdoblja (AOP 001+002-019) i (AOP 037+090)</v>
      </c>
      <c r="C62" s="466"/>
      <c r="D62" s="466"/>
      <c r="E62" s="466"/>
      <c r="F62" s="466"/>
      <c r="G62" s="466"/>
      <c r="H62" s="467"/>
      <c r="I62" s="47">
        <f>Obv!C47</f>
        <v>36</v>
      </c>
      <c r="J62" s="38" t="s">
        <v>992</v>
      </c>
      <c r="K62" s="38">
        <f>Obv!D47</f>
        <v>0</v>
      </c>
      <c r="N62" s="125" t="s">
        <v>4410</v>
      </c>
      <c r="O62" s="135" t="s">
        <v>4411</v>
      </c>
      <c r="P62" s="136" t="s">
        <v>3359</v>
      </c>
      <c r="Q62" s="136" t="s">
        <v>3359</v>
      </c>
      <c r="R62" s="136" t="s">
        <v>3359</v>
      </c>
      <c r="W62" s="137">
        <v>146</v>
      </c>
    </row>
    <row r="63" spans="1:23" ht="12.9" customHeight="1">
      <c r="A63" s="469"/>
      <c r="B63" s="465" t="str">
        <f>Obv!B48</f>
        <v>Stanje dospjelih obveza na kraju izvještajnog razdoblja (AOP 038+043+079+084)</v>
      </c>
      <c r="C63" s="466"/>
      <c r="D63" s="466"/>
      <c r="E63" s="466"/>
      <c r="F63" s="466"/>
      <c r="G63" s="466"/>
      <c r="H63" s="467"/>
      <c r="I63" s="47">
        <f>Obv!C48</f>
        <v>37</v>
      </c>
      <c r="J63" s="38" t="s">
        <v>992</v>
      </c>
      <c r="K63" s="38">
        <f>Obv!D48</f>
        <v>0</v>
      </c>
      <c r="N63" s="125" t="s">
        <v>4412</v>
      </c>
      <c r="O63" s="135" t="s">
        <v>4413</v>
      </c>
      <c r="P63" s="136" t="s">
        <v>3359</v>
      </c>
      <c r="Q63" s="136" t="s">
        <v>3359</v>
      </c>
      <c r="R63" s="136" t="s">
        <v>3359</v>
      </c>
      <c r="W63" s="137">
        <v>147</v>
      </c>
    </row>
    <row r="64" spans="1:23" ht="12.9" customHeight="1">
      <c r="A64" s="470"/>
      <c r="B64" s="471" t="str">
        <f>Obv!B54</f>
        <v>Ukupno obveze za rashode poslovanja (AOP 044+049+054+059+064+069+074)</v>
      </c>
      <c r="C64" s="472"/>
      <c r="D64" s="472"/>
      <c r="E64" s="472"/>
      <c r="F64" s="472"/>
      <c r="G64" s="472"/>
      <c r="H64" s="473"/>
      <c r="I64" s="48">
        <f>Obv!C54</f>
        <v>43</v>
      </c>
      <c r="J64" s="39" t="s">
        <v>992</v>
      </c>
      <c r="K64" s="39">
        <f>Obv!D54</f>
        <v>0</v>
      </c>
      <c r="N64" s="125" t="s">
        <v>4414</v>
      </c>
      <c r="O64" s="135" t="s">
        <v>4415</v>
      </c>
      <c r="P64" s="135" t="s">
        <v>4416</v>
      </c>
      <c r="Q64" s="135" t="s">
        <v>4417</v>
      </c>
      <c r="R64" s="135" t="s">
        <v>4418</v>
      </c>
      <c r="W64" s="137">
        <v>149</v>
      </c>
    </row>
    <row r="65" spans="1:23" ht="12.9" customHeight="1">
      <c r="A65" s="468" t="s">
        <v>991</v>
      </c>
      <c r="B65" s="475" t="str">
        <f>SPRRAS!B12</f>
        <v xml:space="preserve">PRIHODI POSLOVANJA (AOP 002 do 007) </v>
      </c>
      <c r="C65" s="476"/>
      <c r="D65" s="476"/>
      <c r="E65" s="476"/>
      <c r="F65" s="476"/>
      <c r="G65" s="476"/>
      <c r="H65" s="477"/>
      <c r="I65" s="46">
        <f>SPRRAS!C12</f>
        <v>1</v>
      </c>
      <c r="J65" s="37">
        <f>SPRRAS!D12</f>
        <v>0</v>
      </c>
      <c r="K65" s="37">
        <f>SPRRAS!E12</f>
        <v>0</v>
      </c>
      <c r="W65" s="137">
        <v>150</v>
      </c>
    </row>
    <row r="66" spans="1:23" ht="12.9" customHeight="1">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3362</v>
      </c>
      <c r="P66" s="1">
        <v>16</v>
      </c>
      <c r="R66" s="1">
        <v>0</v>
      </c>
      <c r="S66" s="1" t="s">
        <v>1784</v>
      </c>
      <c r="W66" s="137">
        <v>161</v>
      </c>
    </row>
    <row r="67" spans="1:23" ht="12.9" customHeight="1">
      <c r="A67" s="469"/>
      <c r="B67" s="465" t="str">
        <f>SPRRAS!B38</f>
        <v>UKUPNI PRIHODI (AOP 001+020)</v>
      </c>
      <c r="C67" s="466"/>
      <c r="D67" s="466"/>
      <c r="E67" s="466"/>
      <c r="F67" s="466"/>
      <c r="G67" s="466"/>
      <c r="H67" s="467"/>
      <c r="I67" s="47">
        <f>SPRRAS!C38</f>
        <v>27</v>
      </c>
      <c r="J67" s="38">
        <f>SPRRAS!D38</f>
        <v>0</v>
      </c>
      <c r="K67" s="38">
        <f>SPRRAS!E38</f>
        <v>0</v>
      </c>
      <c r="N67" s="1">
        <v>2</v>
      </c>
      <c r="O67" s="1" t="s">
        <v>3363</v>
      </c>
      <c r="P67" s="1">
        <v>14</v>
      </c>
      <c r="R67" s="1">
        <v>10</v>
      </c>
      <c r="S67" s="1" t="s">
        <v>4168</v>
      </c>
      <c r="W67" s="137">
        <v>162</v>
      </c>
    </row>
    <row r="68" spans="1:23" ht="12.9" customHeight="1">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B65:H65"/>
    <mergeCell ref="B66:H66"/>
    <mergeCell ref="B59:H59"/>
    <mergeCell ref="B51:H51"/>
    <mergeCell ref="B52:H52"/>
    <mergeCell ref="B53:H53"/>
    <mergeCell ref="B54:H54"/>
    <mergeCell ref="B55:H55"/>
    <mergeCell ref="B56:H56"/>
    <mergeCell ref="B58:H58"/>
    <mergeCell ref="B44:H44"/>
    <mergeCell ref="H27:I27"/>
    <mergeCell ref="B39:H39"/>
    <mergeCell ref="C37:D37"/>
    <mergeCell ref="H33:K33"/>
    <mergeCell ref="H25:K25"/>
    <mergeCell ref="H29:K29"/>
    <mergeCell ref="H31:K31"/>
    <mergeCell ref="C35:D35"/>
    <mergeCell ref="C29:D29"/>
    <mergeCell ref="C31:D31"/>
    <mergeCell ref="C25:D25"/>
    <mergeCell ref="B14:G14"/>
    <mergeCell ref="C18:K18"/>
    <mergeCell ref="C20:K20"/>
    <mergeCell ref="C22:K22"/>
    <mergeCell ref="A72:D72"/>
    <mergeCell ref="H72:K72"/>
    <mergeCell ref="B10:I10"/>
    <mergeCell ref="C16:K16"/>
    <mergeCell ref="B41:H41"/>
    <mergeCell ref="B62:H62"/>
    <mergeCell ref="B42:H42"/>
    <mergeCell ref="B43:H43"/>
    <mergeCell ref="B57:H57"/>
    <mergeCell ref="B47:H47"/>
    <mergeCell ref="J2:K2"/>
    <mergeCell ref="A4:K4"/>
    <mergeCell ref="C12:G12"/>
    <mergeCell ref="D6:E6"/>
    <mergeCell ref="A5:K5"/>
    <mergeCell ref="J6:K6"/>
    <mergeCell ref="J8:K8"/>
    <mergeCell ref="B64:H64"/>
    <mergeCell ref="A40:A43"/>
    <mergeCell ref="A44:A47"/>
    <mergeCell ref="A48:A52"/>
    <mergeCell ref="A53:A56"/>
    <mergeCell ref="B48:H48"/>
    <mergeCell ref="B49:H49"/>
    <mergeCell ref="B45:H45"/>
    <mergeCell ref="B46:H46"/>
    <mergeCell ref="B40:H40"/>
    <mergeCell ref="J70:K70"/>
    <mergeCell ref="B50:H50"/>
    <mergeCell ref="A57:A60"/>
    <mergeCell ref="A61:A64"/>
    <mergeCell ref="A65:A68"/>
    <mergeCell ref="B67:H67"/>
    <mergeCell ref="B68:H68"/>
    <mergeCell ref="B60:H60"/>
    <mergeCell ref="B61:H61"/>
    <mergeCell ref="B63:H63"/>
  </mergeCells>
  <phoneticPr fontId="10" type="noConversion"/>
  <conditionalFormatting sqref="H37:K37">
    <cfRule type="cellIs" dxfId="21"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5"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opLeftCell="A136" workbookViewId="0">
      <selection activeCell="E158" sqref="E158"/>
    </sheetView>
  </sheetViews>
  <sheetFormatPr defaultColWidth="0" defaultRowHeight="11.4" zeroHeight="1"/>
  <cols>
    <col min="1" max="1" width="7.6640625" style="14" customWidth="1"/>
    <col min="2" max="2" width="70.6640625" style="14" customWidth="1"/>
    <col min="3" max="3" width="4.33203125" style="14" customWidth="1"/>
    <col min="4" max="5" width="15.6640625" style="14" customWidth="1"/>
    <col min="6" max="6" width="6.88671875" style="14" customWidth="1"/>
    <col min="7" max="7" width="0.88671875" style="18" customWidth="1"/>
    <col min="8" max="254" width="9.109375" style="13" hidden="1" customWidth="1"/>
    <col min="255" max="16384" width="0" style="13" hidden="1"/>
  </cols>
  <sheetData>
    <row r="1" spans="1:7" s="1" customFormat="1" ht="20.100000000000001" customHeight="1" thickBot="1">
      <c r="A1" s="534" t="s">
        <v>4302</v>
      </c>
      <c r="B1" s="535"/>
      <c r="C1" s="538" t="s">
        <v>2949</v>
      </c>
      <c r="D1" s="539"/>
      <c r="E1" s="539"/>
      <c r="F1" s="539"/>
    </row>
    <row r="2" spans="1:7" s="4" customFormat="1" ht="39.9" customHeight="1" thickBot="1">
      <c r="A2" s="540" t="s">
        <v>4211</v>
      </c>
      <c r="B2" s="533"/>
      <c r="C2" s="533"/>
      <c r="D2" s="541"/>
      <c r="E2" s="536" t="s">
        <v>2818</v>
      </c>
      <c r="F2" s="537"/>
    </row>
    <row r="3" spans="1:7" s="3" customFormat="1" ht="30" customHeight="1">
      <c r="A3" s="532" t="str">
        <f>IF(RefStr!F6&lt;&gt;"",LOOKUP(RefStr!F6,RefStr!N40:N64,RefStr!Q40:Q64)," - razdoblje izvještavanja nije odabrano - ")</f>
        <v>za razdoblje 1. siječnja do 31. prosinca 2014. godine</v>
      </c>
      <c r="B3" s="533"/>
      <c r="C3" s="533"/>
      <c r="D3" s="533"/>
      <c r="E3" s="167"/>
      <c r="F3" s="167"/>
    </row>
    <row r="4" spans="1:7" s="4" customFormat="1" ht="15" customHeight="1">
      <c r="A4" s="99" t="s">
        <v>3555</v>
      </c>
      <c r="B4" s="528" t="str">
        <f xml:space="preserve"> "RKP: " &amp; TEXT(INT(VALUE(RefStr!B6)),"00000") &amp; ",  " &amp; "MB: " &amp; TEXT(INT(VALUE(RefStr!B8)), "00000000") &amp; "  " &amp; RefStr!B10</f>
        <v>RKP: 18299,  MB: 03172392  ŠKOLA LIKOVNIH UMJETNOSTI</v>
      </c>
      <c r="C4" s="529"/>
      <c r="D4" s="529"/>
      <c r="E4" s="529"/>
      <c r="F4" s="529"/>
    </row>
    <row r="5" spans="1:7" s="4" customFormat="1" ht="15" customHeight="1">
      <c r="A5" s="62"/>
      <c r="B5" s="528" t="str">
        <f>RefStr!B12 &amp; " " &amp; RefStr!C12 &amp; ", " &amp; RefStr!B14</f>
        <v>21000 SPLIT, FAUSTA VRANČIĆA 17</v>
      </c>
      <c r="C5" s="529"/>
      <c r="D5" s="529"/>
      <c r="E5" s="529"/>
      <c r="F5" s="529"/>
    </row>
    <row r="6" spans="1:7" s="4" customFormat="1" ht="15" customHeight="1">
      <c r="A6" s="63"/>
      <c r="B6" s="530" t="str">
        <f xml:space="preserve"> "Razina: " &amp; RefStr!B16 &amp; ", Razdjel: " &amp; TEXT(INT(VALUE(RefStr!B20)), "000")</f>
        <v>Razina: 31, Razdjel: 000</v>
      </c>
      <c r="C6" s="531"/>
      <c r="D6" s="531"/>
      <c r="E6" s="531"/>
      <c r="F6" s="531"/>
    </row>
    <row r="7" spans="1:7" s="4" customFormat="1" ht="15" customHeight="1">
      <c r="A7" s="63"/>
      <c r="B7" s="530" t="str">
        <f>"Djelatnost: " &amp; RefStr!B18 &amp; " " &amp; RefStr!C18</f>
        <v>Djelatnost: 8532 Tehničko i strukovno srednje obrazovanje</v>
      </c>
      <c r="C7" s="531"/>
      <c r="D7" s="531"/>
      <c r="E7" s="531"/>
      <c r="F7" s="531"/>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47" t="s">
        <v>716</v>
      </c>
      <c r="B11" s="543"/>
      <c r="C11" s="543"/>
      <c r="D11" s="543"/>
      <c r="E11" s="543"/>
      <c r="F11" s="546"/>
      <c r="G11" s="13"/>
    </row>
    <row r="12" spans="1:7" ht="14.1" customHeight="1">
      <c r="A12" s="212">
        <v>6</v>
      </c>
      <c r="B12" s="213" t="s">
        <v>2389</v>
      </c>
      <c r="C12" s="322">
        <v>1</v>
      </c>
      <c r="D12" s="214">
        <f>D13+D50+D58+D78+D101+D118+D125+D130</f>
        <v>5546848</v>
      </c>
      <c r="E12" s="214">
        <f>E13+E50+E58+E78+E101+E118+E125+E130</f>
        <v>5772970</v>
      </c>
      <c r="F12" s="215">
        <f>IF(D12&gt;0,IF(E12/D12&gt;=100,"&gt;&gt;100",E12/D12*100),"-")</f>
        <v>104.07658547701327</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v>0</v>
      </c>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 customHeight="1">
      <c r="A58" s="216">
        <v>63</v>
      </c>
      <c r="B58" s="217" t="s">
        <v>783</v>
      </c>
      <c r="C58" s="323">
        <v>47</v>
      </c>
      <c r="D58" s="218">
        <f>D59+D62+D67+D72+D75</f>
        <v>0</v>
      </c>
      <c r="E58" s="218">
        <f>E59+E62+E67+E72+E75</f>
        <v>0</v>
      </c>
      <c r="F58" s="219" t="str">
        <f t="shared" si="0"/>
        <v>-</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0</v>
      </c>
      <c r="E67" s="218">
        <f>SUM(E68:E71)</f>
        <v>0</v>
      </c>
      <c r="F67" s="219" t="str">
        <f t="shared" si="0"/>
        <v>-</v>
      </c>
      <c r="G67" s="13"/>
    </row>
    <row r="68" spans="1:7" ht="14.1" customHeight="1">
      <c r="A68" s="216">
        <v>6331</v>
      </c>
      <c r="B68" s="217" t="s">
        <v>4195</v>
      </c>
      <c r="C68" s="323">
        <v>57</v>
      </c>
      <c r="D68" s="220">
        <v>0</v>
      </c>
      <c r="E68" s="220">
        <v>0</v>
      </c>
      <c r="F68" s="219" t="str">
        <f t="shared" si="0"/>
        <v>-</v>
      </c>
      <c r="G68" s="13"/>
    </row>
    <row r="69" spans="1:7" ht="14.1" customHeight="1">
      <c r="A69" s="216">
        <v>6332</v>
      </c>
      <c r="B69" s="217" t="s">
        <v>4196</v>
      </c>
      <c r="C69" s="323">
        <v>58</v>
      </c>
      <c r="D69" s="220">
        <v>0</v>
      </c>
      <c r="E69" s="220">
        <v>0</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3717</v>
      </c>
      <c r="E78" s="218">
        <f>E79+E87+E93</f>
        <v>4473</v>
      </c>
      <c r="F78" s="219">
        <f t="shared" si="1"/>
        <v>120.33898305084745</v>
      </c>
      <c r="G78" s="13"/>
    </row>
    <row r="79" spans="1:7" ht="14.1" customHeight="1">
      <c r="A79" s="216">
        <v>641</v>
      </c>
      <c r="B79" s="217" t="s">
        <v>2861</v>
      </c>
      <c r="C79" s="323">
        <v>68</v>
      </c>
      <c r="D79" s="218">
        <f>SUM(D80:D86)</f>
        <v>517</v>
      </c>
      <c r="E79" s="218">
        <f>SUM(E80:E86)</f>
        <v>73</v>
      </c>
      <c r="F79" s="219">
        <f t="shared" si="1"/>
        <v>14.119922630560927</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517</v>
      </c>
      <c r="E81" s="220">
        <v>73</v>
      </c>
      <c r="F81" s="219">
        <f t="shared" si="1"/>
        <v>14.119922630560927</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3200</v>
      </c>
      <c r="E87" s="218">
        <f>SUM(E88:E92)</f>
        <v>4400</v>
      </c>
      <c r="F87" s="219">
        <f t="shared" si="1"/>
        <v>137.5</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3200</v>
      </c>
      <c r="E89" s="220">
        <v>4400</v>
      </c>
      <c r="F89" s="219">
        <f t="shared" si="1"/>
        <v>137.5</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 customHeight="1">
      <c r="A101" s="216">
        <v>65</v>
      </c>
      <c r="B101" s="217" t="s">
        <v>2874</v>
      </c>
      <c r="C101" s="323">
        <v>90</v>
      </c>
      <c r="D101" s="218">
        <f>D102+D107+D114</f>
        <v>67955</v>
      </c>
      <c r="E101" s="218">
        <f>E102+E107+E114</f>
        <v>79583</v>
      </c>
      <c r="F101" s="219">
        <f t="shared" si="1"/>
        <v>117.11132367007579</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67955</v>
      </c>
      <c r="E107" s="218">
        <f>SUM(E108:E113)</f>
        <v>79583</v>
      </c>
      <c r="F107" s="219">
        <f t="shared" si="1"/>
        <v>117.11132367007579</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67955</v>
      </c>
      <c r="E112" s="220">
        <v>79583</v>
      </c>
      <c r="F112" s="219">
        <f t="shared" si="1"/>
        <v>117.11132367007579</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0</v>
      </c>
      <c r="E118" s="218">
        <f>E119+E122</f>
        <v>0</v>
      </c>
      <c r="F118" s="219" t="str">
        <f t="shared" si="1"/>
        <v>-</v>
      </c>
      <c r="G118" s="13"/>
    </row>
    <row r="119" spans="1:7" ht="14.1" customHeight="1">
      <c r="A119" s="216">
        <v>661</v>
      </c>
      <c r="B119" s="217" t="s">
        <v>2886</v>
      </c>
      <c r="C119" s="323">
        <v>108</v>
      </c>
      <c r="D119" s="218">
        <f>D120+D121</f>
        <v>0</v>
      </c>
      <c r="E119" s="218">
        <f>E120+E121</f>
        <v>0</v>
      </c>
      <c r="F119" s="219" t="str">
        <f t="shared" si="1"/>
        <v>-</v>
      </c>
      <c r="G119" s="13"/>
    </row>
    <row r="120" spans="1:7" ht="14.1" customHeight="1">
      <c r="A120" s="216">
        <v>6614</v>
      </c>
      <c r="B120" s="217" t="s">
        <v>2887</v>
      </c>
      <c r="C120" s="323">
        <v>109</v>
      </c>
      <c r="D120" s="220">
        <v>0</v>
      </c>
      <c r="E120" s="220">
        <v>0</v>
      </c>
      <c r="F120" s="219" t="str">
        <f t="shared" si="1"/>
        <v>-</v>
      </c>
      <c r="G120" s="13"/>
    </row>
    <row r="121" spans="1:7" ht="14.1" customHeight="1">
      <c r="A121" s="216">
        <v>6615</v>
      </c>
      <c r="B121" s="217" t="s">
        <v>2888</v>
      </c>
      <c r="C121" s="323">
        <v>110</v>
      </c>
      <c r="D121" s="220">
        <v>0</v>
      </c>
      <c r="E121" s="220">
        <v>0</v>
      </c>
      <c r="F121" s="219" t="str">
        <f t="shared" si="1"/>
        <v>-</v>
      </c>
      <c r="G121" s="13"/>
    </row>
    <row r="122" spans="1:7" ht="14.1" customHeight="1">
      <c r="A122" s="216">
        <v>663</v>
      </c>
      <c r="B122" s="221" t="s">
        <v>2889</v>
      </c>
      <c r="C122" s="323">
        <v>111</v>
      </c>
      <c r="D122" s="218">
        <f>D123+D124</f>
        <v>0</v>
      </c>
      <c r="E122" s="218">
        <f>E123+E124</f>
        <v>0</v>
      </c>
      <c r="F122" s="219" t="str">
        <f t="shared" si="1"/>
        <v>-</v>
      </c>
      <c r="G122" s="13"/>
    </row>
    <row r="123" spans="1:7" ht="14.1" customHeight="1">
      <c r="A123" s="216">
        <v>6631</v>
      </c>
      <c r="B123" s="217" t="s">
        <v>374</v>
      </c>
      <c r="C123" s="323">
        <v>112</v>
      </c>
      <c r="D123" s="220">
        <v>0</v>
      </c>
      <c r="E123" s="220">
        <v>0</v>
      </c>
      <c r="F123" s="219" t="str">
        <f t="shared" si="1"/>
        <v>-</v>
      </c>
      <c r="G123" s="13"/>
    </row>
    <row r="124" spans="1:7" ht="14.1" customHeight="1">
      <c r="A124" s="216">
        <v>6632</v>
      </c>
      <c r="B124" s="221" t="s">
        <v>375</v>
      </c>
      <c r="C124" s="323">
        <v>113</v>
      </c>
      <c r="D124" s="220">
        <v>0</v>
      </c>
      <c r="E124" s="220">
        <v>0</v>
      </c>
      <c r="F124" s="219" t="str">
        <f t="shared" si="1"/>
        <v>-</v>
      </c>
      <c r="G124" s="13"/>
    </row>
    <row r="125" spans="1:7" ht="14.1" customHeight="1">
      <c r="A125" s="216">
        <v>67</v>
      </c>
      <c r="B125" s="217" t="s">
        <v>2890</v>
      </c>
      <c r="C125" s="323">
        <v>114</v>
      </c>
      <c r="D125" s="218">
        <f>D126</f>
        <v>5475176</v>
      </c>
      <c r="E125" s="218">
        <f>E126</f>
        <v>5688914</v>
      </c>
      <c r="F125" s="219">
        <f t="shared" si="1"/>
        <v>103.90376492006833</v>
      </c>
      <c r="G125" s="13"/>
    </row>
    <row r="126" spans="1:7" ht="14.1" customHeight="1">
      <c r="A126" s="216">
        <v>671</v>
      </c>
      <c r="B126" s="221" t="s">
        <v>2891</v>
      </c>
      <c r="C126" s="323">
        <v>115</v>
      </c>
      <c r="D126" s="218">
        <f>SUM(D127:D129)</f>
        <v>5475176</v>
      </c>
      <c r="E126" s="218">
        <f>SUM(E127:E129)</f>
        <v>5688914</v>
      </c>
      <c r="F126" s="219">
        <f t="shared" si="1"/>
        <v>103.90376492006833</v>
      </c>
      <c r="G126" s="13"/>
    </row>
    <row r="127" spans="1:7" ht="14.1" customHeight="1">
      <c r="A127" s="216">
        <v>6711</v>
      </c>
      <c r="B127" s="217" t="s">
        <v>512</v>
      </c>
      <c r="C127" s="323">
        <v>116</v>
      </c>
      <c r="D127" s="220">
        <v>5475176</v>
      </c>
      <c r="E127" s="220">
        <v>5688914</v>
      </c>
      <c r="F127" s="219">
        <f t="shared" si="1"/>
        <v>103.90376492006833</v>
      </c>
      <c r="G127" s="13"/>
    </row>
    <row r="128" spans="1:7" ht="14.1" customHeight="1">
      <c r="A128" s="216">
        <v>6712</v>
      </c>
      <c r="B128" s="217" t="s">
        <v>2892</v>
      </c>
      <c r="C128" s="323">
        <v>117</v>
      </c>
      <c r="D128" s="220">
        <v>0</v>
      </c>
      <c r="E128" s="220">
        <v>0</v>
      </c>
      <c r="F128" s="219" t="str">
        <f t="shared" si="1"/>
        <v>-</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0</v>
      </c>
      <c r="E130" s="218">
        <f>E131+E141</f>
        <v>0</v>
      </c>
      <c r="F130" s="219" t="str">
        <f t="shared" si="1"/>
        <v>-</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0</v>
      </c>
      <c r="E141" s="218">
        <f>E142</f>
        <v>0</v>
      </c>
      <c r="F141" s="219" t="str">
        <f t="shared" ref="F141:F204" si="2">IF(D141&gt;0,IF(E141/D141&gt;=100,"&gt;&gt;100",E141/D141*100),"-")</f>
        <v>-</v>
      </c>
      <c r="G141" s="13"/>
    </row>
    <row r="142" spans="1:7" ht="14.1" customHeight="1">
      <c r="A142" s="216">
        <v>6831</v>
      </c>
      <c r="B142" s="217" t="s">
        <v>2904</v>
      </c>
      <c r="C142" s="323">
        <v>131</v>
      </c>
      <c r="D142" s="220">
        <v>0</v>
      </c>
      <c r="E142" s="220">
        <v>0</v>
      </c>
      <c r="F142" s="219" t="str">
        <f t="shared" si="2"/>
        <v>-</v>
      </c>
      <c r="G142" s="13"/>
    </row>
    <row r="143" spans="1:7" ht="14.1" customHeight="1">
      <c r="A143" s="216">
        <v>3</v>
      </c>
      <c r="B143" s="217" t="s">
        <v>2905</v>
      </c>
      <c r="C143" s="323">
        <v>132</v>
      </c>
      <c r="D143" s="218">
        <f>D144+D156+D189+D208+D216+D228+D235</f>
        <v>5563193</v>
      </c>
      <c r="E143" s="218">
        <f>E144+E156+E189+E208+E216+E228+E235</f>
        <v>5701035</v>
      </c>
      <c r="F143" s="219">
        <f t="shared" si="2"/>
        <v>102.47774973832473</v>
      </c>
      <c r="G143" s="13"/>
    </row>
    <row r="144" spans="1:7" ht="14.1" customHeight="1">
      <c r="A144" s="216">
        <v>31</v>
      </c>
      <c r="B144" s="217" t="s">
        <v>2906</v>
      </c>
      <c r="C144" s="323">
        <v>133</v>
      </c>
      <c r="D144" s="218">
        <f>D145+D150+D152</f>
        <v>4601209</v>
      </c>
      <c r="E144" s="218">
        <f>E145+E150+E152</f>
        <v>4664230</v>
      </c>
      <c r="F144" s="219">
        <f t="shared" si="2"/>
        <v>101.36966175629058</v>
      </c>
      <c r="G144" s="13"/>
    </row>
    <row r="145" spans="1:7" ht="14.1" customHeight="1">
      <c r="A145" s="216">
        <v>311</v>
      </c>
      <c r="B145" s="217" t="s">
        <v>2907</v>
      </c>
      <c r="C145" s="323">
        <v>134</v>
      </c>
      <c r="D145" s="218">
        <f>SUM(D146:D149)</f>
        <v>3913797</v>
      </c>
      <c r="E145" s="218">
        <f>SUM(E146:E149)</f>
        <v>3954062</v>
      </c>
      <c r="F145" s="219">
        <f t="shared" si="2"/>
        <v>101.02879633256401</v>
      </c>
      <c r="G145" s="13"/>
    </row>
    <row r="146" spans="1:7" ht="14.1" customHeight="1">
      <c r="A146" s="216">
        <v>3111</v>
      </c>
      <c r="B146" s="217" t="s">
        <v>2638</v>
      </c>
      <c r="C146" s="323">
        <v>135</v>
      </c>
      <c r="D146" s="220">
        <v>3899258</v>
      </c>
      <c r="E146" s="220">
        <v>3938475</v>
      </c>
      <c r="F146" s="219">
        <f t="shared" si="2"/>
        <v>101.00575545398638</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14539</v>
      </c>
      <c r="E148" s="220">
        <v>15587</v>
      </c>
      <c r="F148" s="219">
        <f t="shared" si="2"/>
        <v>107.20819863814567</v>
      </c>
      <c r="G148" s="13"/>
    </row>
    <row r="149" spans="1:7" ht="14.1" customHeight="1">
      <c r="A149" s="216">
        <v>3114</v>
      </c>
      <c r="B149" s="217" t="s">
        <v>2641</v>
      </c>
      <c r="C149" s="323">
        <v>138</v>
      </c>
      <c r="D149" s="220">
        <v>0</v>
      </c>
      <c r="E149" s="220">
        <v>0</v>
      </c>
      <c r="F149" s="219" t="str">
        <f t="shared" si="2"/>
        <v>-</v>
      </c>
      <c r="G149" s="13"/>
    </row>
    <row r="150" spans="1:7" ht="14.1" customHeight="1">
      <c r="A150" s="216">
        <v>312</v>
      </c>
      <c r="B150" s="217" t="s">
        <v>2908</v>
      </c>
      <c r="C150" s="323">
        <v>139</v>
      </c>
      <c r="D150" s="218">
        <f>D151</f>
        <v>91576</v>
      </c>
      <c r="E150" s="218">
        <f>E151</f>
        <v>52073</v>
      </c>
      <c r="F150" s="219">
        <f t="shared" si="2"/>
        <v>56.863151917532981</v>
      </c>
      <c r="G150" s="13"/>
    </row>
    <row r="151" spans="1:7" ht="14.1" customHeight="1">
      <c r="A151" s="216">
        <v>3121</v>
      </c>
      <c r="B151" s="217" t="s">
        <v>2643</v>
      </c>
      <c r="C151" s="323">
        <v>140</v>
      </c>
      <c r="D151" s="220">
        <v>91576</v>
      </c>
      <c r="E151" s="220">
        <v>52073</v>
      </c>
      <c r="F151" s="219">
        <f t="shared" si="2"/>
        <v>56.863151917532981</v>
      </c>
      <c r="G151" s="13"/>
    </row>
    <row r="152" spans="1:7" ht="14.1" customHeight="1">
      <c r="A152" s="216">
        <v>313</v>
      </c>
      <c r="B152" s="217" t="s">
        <v>2909</v>
      </c>
      <c r="C152" s="323">
        <v>141</v>
      </c>
      <c r="D152" s="218">
        <f>SUM(D153:D155)</f>
        <v>595836</v>
      </c>
      <c r="E152" s="218">
        <f>SUM(E153:E155)</f>
        <v>658095</v>
      </c>
      <c r="F152" s="219">
        <f t="shared" si="2"/>
        <v>110.4490161722353</v>
      </c>
      <c r="G152" s="13"/>
    </row>
    <row r="153" spans="1:7" ht="14.1" customHeight="1">
      <c r="A153" s="216">
        <v>3131</v>
      </c>
      <c r="B153" s="217" t="s">
        <v>352</v>
      </c>
      <c r="C153" s="323">
        <v>142</v>
      </c>
      <c r="D153" s="220">
        <v>0</v>
      </c>
      <c r="E153" s="220">
        <v>0</v>
      </c>
      <c r="F153" s="219" t="str">
        <f t="shared" si="2"/>
        <v>-</v>
      </c>
      <c r="G153" s="13"/>
    </row>
    <row r="154" spans="1:7" ht="14.1" customHeight="1">
      <c r="A154" s="216">
        <v>3132</v>
      </c>
      <c r="B154" s="217" t="s">
        <v>2910</v>
      </c>
      <c r="C154" s="323">
        <v>143</v>
      </c>
      <c r="D154" s="220">
        <v>529197</v>
      </c>
      <c r="E154" s="220">
        <v>588830</v>
      </c>
      <c r="F154" s="219">
        <f t="shared" si="2"/>
        <v>111.26858239937111</v>
      </c>
      <c r="G154" s="13"/>
    </row>
    <row r="155" spans="1:7" ht="14.1" customHeight="1">
      <c r="A155" s="216">
        <v>3133</v>
      </c>
      <c r="B155" s="217" t="s">
        <v>1743</v>
      </c>
      <c r="C155" s="323">
        <v>144</v>
      </c>
      <c r="D155" s="220">
        <v>66639</v>
      </c>
      <c r="E155" s="220">
        <v>69265</v>
      </c>
      <c r="F155" s="219">
        <f t="shared" si="2"/>
        <v>103.94063536367592</v>
      </c>
      <c r="G155" s="13"/>
    </row>
    <row r="156" spans="1:7" ht="14.1" customHeight="1">
      <c r="A156" s="216">
        <v>32</v>
      </c>
      <c r="B156" s="217" t="s">
        <v>2911</v>
      </c>
      <c r="C156" s="323">
        <v>145</v>
      </c>
      <c r="D156" s="218">
        <f>D157+D162+D170+D180+D182</f>
        <v>960030</v>
      </c>
      <c r="E156" s="218">
        <f>E157+E162+E170+E180+E182</f>
        <v>1035028</v>
      </c>
      <c r="F156" s="219">
        <f t="shared" si="2"/>
        <v>107.81204754018103</v>
      </c>
      <c r="G156" s="13"/>
    </row>
    <row r="157" spans="1:7" ht="14.1" customHeight="1">
      <c r="A157" s="216">
        <v>321</v>
      </c>
      <c r="B157" s="217" t="s">
        <v>2912</v>
      </c>
      <c r="C157" s="323">
        <v>146</v>
      </c>
      <c r="D157" s="218">
        <f>SUM(D158:D161)</f>
        <v>190601</v>
      </c>
      <c r="E157" s="218">
        <f>SUM(E158:E161)</f>
        <v>182631</v>
      </c>
      <c r="F157" s="219">
        <f t="shared" si="2"/>
        <v>95.818489934470435</v>
      </c>
      <c r="G157" s="13"/>
    </row>
    <row r="158" spans="1:7" ht="14.1" customHeight="1">
      <c r="A158" s="216">
        <v>3211</v>
      </c>
      <c r="B158" s="217" t="s">
        <v>2647</v>
      </c>
      <c r="C158" s="323">
        <v>147</v>
      </c>
      <c r="D158" s="220">
        <v>15327</v>
      </c>
      <c r="E158" s="220">
        <v>38626</v>
      </c>
      <c r="F158" s="219">
        <f t="shared" si="2"/>
        <v>252.01278789065049</v>
      </c>
      <c r="G158" s="13"/>
    </row>
    <row r="159" spans="1:7" ht="14.1" customHeight="1">
      <c r="A159" s="216">
        <v>3212</v>
      </c>
      <c r="B159" s="217" t="s">
        <v>223</v>
      </c>
      <c r="C159" s="323">
        <v>148</v>
      </c>
      <c r="D159" s="220">
        <v>169634</v>
      </c>
      <c r="E159" s="220">
        <v>137800</v>
      </c>
      <c r="F159" s="219">
        <f t="shared" si="2"/>
        <v>81.233714939222097</v>
      </c>
      <c r="G159" s="13"/>
    </row>
    <row r="160" spans="1:7" ht="14.1" customHeight="1">
      <c r="A160" s="216">
        <v>3213</v>
      </c>
      <c r="B160" s="217" t="s">
        <v>225</v>
      </c>
      <c r="C160" s="323">
        <v>149</v>
      </c>
      <c r="D160" s="220">
        <v>5640</v>
      </c>
      <c r="E160" s="220">
        <v>4519</v>
      </c>
      <c r="F160" s="219">
        <f t="shared" si="2"/>
        <v>80.12411347517731</v>
      </c>
      <c r="G160" s="13"/>
    </row>
    <row r="161" spans="1:7" ht="14.1" customHeight="1">
      <c r="A161" s="216">
        <v>3214</v>
      </c>
      <c r="B161" s="217" t="s">
        <v>2913</v>
      </c>
      <c r="C161" s="323">
        <v>150</v>
      </c>
      <c r="D161" s="220">
        <v>0</v>
      </c>
      <c r="E161" s="220">
        <v>1686</v>
      </c>
      <c r="F161" s="219" t="str">
        <f t="shared" si="2"/>
        <v>-</v>
      </c>
      <c r="G161" s="13"/>
    </row>
    <row r="162" spans="1:7" ht="14.1" customHeight="1">
      <c r="A162" s="216">
        <v>322</v>
      </c>
      <c r="B162" s="217" t="s">
        <v>2914</v>
      </c>
      <c r="C162" s="323">
        <v>151</v>
      </c>
      <c r="D162" s="218">
        <f>SUM(D163:D169)</f>
        <v>324655</v>
      </c>
      <c r="E162" s="218">
        <f>SUM(E163:E169)</f>
        <v>284644</v>
      </c>
      <c r="F162" s="219">
        <f t="shared" si="2"/>
        <v>87.675840507615774</v>
      </c>
      <c r="G162" s="13"/>
    </row>
    <row r="163" spans="1:7" ht="14.1" customHeight="1">
      <c r="A163" s="216">
        <v>3221</v>
      </c>
      <c r="B163" s="217" t="s">
        <v>227</v>
      </c>
      <c r="C163" s="323">
        <v>152</v>
      </c>
      <c r="D163" s="220">
        <v>77517</v>
      </c>
      <c r="E163" s="220">
        <v>110844</v>
      </c>
      <c r="F163" s="219">
        <f t="shared" si="2"/>
        <v>142.99314988970161</v>
      </c>
      <c r="G163" s="13"/>
    </row>
    <row r="164" spans="1:7" ht="14.1" customHeight="1">
      <c r="A164" s="216">
        <v>3222</v>
      </c>
      <c r="B164" s="217" t="s">
        <v>229</v>
      </c>
      <c r="C164" s="323">
        <v>153</v>
      </c>
      <c r="D164" s="220">
        <v>42991</v>
      </c>
      <c r="E164" s="220">
        <v>6284</v>
      </c>
      <c r="F164" s="219">
        <f t="shared" si="2"/>
        <v>14.617012863157406</v>
      </c>
      <c r="G164" s="13"/>
    </row>
    <row r="165" spans="1:7" ht="14.1" customHeight="1">
      <c r="A165" s="216">
        <v>3223</v>
      </c>
      <c r="B165" s="217" t="s">
        <v>231</v>
      </c>
      <c r="C165" s="323">
        <v>154</v>
      </c>
      <c r="D165" s="220">
        <v>156430</v>
      </c>
      <c r="E165" s="220">
        <v>94957</v>
      </c>
      <c r="F165" s="219">
        <f t="shared" si="2"/>
        <v>60.702550661637787</v>
      </c>
      <c r="G165" s="13"/>
    </row>
    <row r="166" spans="1:7" ht="14.1" customHeight="1">
      <c r="A166" s="216">
        <v>3224</v>
      </c>
      <c r="B166" s="217" t="s">
        <v>354</v>
      </c>
      <c r="C166" s="323">
        <v>155</v>
      </c>
      <c r="D166" s="220">
        <v>25513</v>
      </c>
      <c r="E166" s="220">
        <v>31844</v>
      </c>
      <c r="F166" s="219">
        <f t="shared" si="2"/>
        <v>124.81480029788734</v>
      </c>
      <c r="G166" s="13"/>
    </row>
    <row r="167" spans="1:7" ht="14.1" customHeight="1">
      <c r="A167" s="216">
        <v>3225</v>
      </c>
      <c r="B167" s="217" t="s">
        <v>3290</v>
      </c>
      <c r="C167" s="323">
        <v>156</v>
      </c>
      <c r="D167" s="220">
        <v>22204</v>
      </c>
      <c r="E167" s="220">
        <v>40715</v>
      </c>
      <c r="F167" s="219">
        <f t="shared" si="2"/>
        <v>183.36786164655018</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0</v>
      </c>
      <c r="E169" s="220">
        <v>0</v>
      </c>
      <c r="F169" s="219" t="str">
        <f t="shared" si="2"/>
        <v>-</v>
      </c>
      <c r="G169" s="13"/>
    </row>
    <row r="170" spans="1:7" ht="14.1" customHeight="1">
      <c r="A170" s="216">
        <v>323</v>
      </c>
      <c r="B170" s="217" t="s">
        <v>2916</v>
      </c>
      <c r="C170" s="323">
        <v>159</v>
      </c>
      <c r="D170" s="218">
        <f>SUM(D171:D179)</f>
        <v>417588</v>
      </c>
      <c r="E170" s="218">
        <f>SUM(E171:E179)</f>
        <v>548176</v>
      </c>
      <c r="F170" s="219">
        <f t="shared" si="2"/>
        <v>131.27197141680315</v>
      </c>
      <c r="G170" s="13"/>
    </row>
    <row r="171" spans="1:7" ht="14.1" customHeight="1">
      <c r="A171" s="216">
        <v>3231</v>
      </c>
      <c r="B171" s="217" t="s">
        <v>1721</v>
      </c>
      <c r="C171" s="323">
        <v>160</v>
      </c>
      <c r="D171" s="220">
        <v>271587</v>
      </c>
      <c r="E171" s="220">
        <v>383925</v>
      </c>
      <c r="F171" s="219">
        <f t="shared" si="2"/>
        <v>141.36354096477373</v>
      </c>
      <c r="G171" s="13"/>
    </row>
    <row r="172" spans="1:7" ht="14.1" customHeight="1">
      <c r="A172" s="216">
        <v>3232</v>
      </c>
      <c r="B172" s="217" t="s">
        <v>1722</v>
      </c>
      <c r="C172" s="323">
        <v>161</v>
      </c>
      <c r="D172" s="220">
        <v>27571</v>
      </c>
      <c r="E172" s="220">
        <v>56922</v>
      </c>
      <c r="F172" s="219">
        <f t="shared" si="2"/>
        <v>206.45605890246998</v>
      </c>
      <c r="G172" s="13"/>
    </row>
    <row r="173" spans="1:7" ht="14.1" customHeight="1">
      <c r="A173" s="216">
        <v>3233</v>
      </c>
      <c r="B173" s="217" t="s">
        <v>1723</v>
      </c>
      <c r="C173" s="323">
        <v>162</v>
      </c>
      <c r="D173" s="220">
        <v>2450</v>
      </c>
      <c r="E173" s="220">
        <v>0</v>
      </c>
      <c r="F173" s="219">
        <f t="shared" si="2"/>
        <v>0</v>
      </c>
      <c r="G173" s="13"/>
    </row>
    <row r="174" spans="1:7" ht="14.1" customHeight="1">
      <c r="A174" s="216">
        <v>3234</v>
      </c>
      <c r="B174" s="217" t="s">
        <v>1724</v>
      </c>
      <c r="C174" s="323">
        <v>163</v>
      </c>
      <c r="D174" s="220">
        <v>33517</v>
      </c>
      <c r="E174" s="220">
        <v>32421</v>
      </c>
      <c r="F174" s="219">
        <f t="shared" si="2"/>
        <v>96.73001760300744</v>
      </c>
      <c r="G174" s="13"/>
    </row>
    <row r="175" spans="1:7" ht="14.1" customHeight="1">
      <c r="A175" s="216">
        <v>3235</v>
      </c>
      <c r="B175" s="217" t="s">
        <v>1725</v>
      </c>
      <c r="C175" s="323">
        <v>164</v>
      </c>
      <c r="D175" s="220">
        <v>10200</v>
      </c>
      <c r="E175" s="220">
        <v>10800</v>
      </c>
      <c r="F175" s="219">
        <f t="shared" si="2"/>
        <v>105.88235294117648</v>
      </c>
      <c r="G175" s="13"/>
    </row>
    <row r="176" spans="1:7" ht="14.1" customHeight="1">
      <c r="A176" s="216">
        <v>3236</v>
      </c>
      <c r="B176" s="217" t="s">
        <v>1726</v>
      </c>
      <c r="C176" s="323">
        <v>165</v>
      </c>
      <c r="D176" s="220">
        <v>8000</v>
      </c>
      <c r="E176" s="220">
        <v>8000</v>
      </c>
      <c r="F176" s="219">
        <f t="shared" si="2"/>
        <v>100</v>
      </c>
      <c r="G176" s="13"/>
    </row>
    <row r="177" spans="1:7" ht="14.1" customHeight="1">
      <c r="A177" s="216">
        <v>3237</v>
      </c>
      <c r="B177" s="217" t="s">
        <v>1728</v>
      </c>
      <c r="C177" s="323">
        <v>166</v>
      </c>
      <c r="D177" s="220">
        <v>28844</v>
      </c>
      <c r="E177" s="220">
        <v>19486</v>
      </c>
      <c r="F177" s="219">
        <f t="shared" si="2"/>
        <v>67.556510886146171</v>
      </c>
      <c r="G177" s="13"/>
    </row>
    <row r="178" spans="1:7" ht="14.1" customHeight="1">
      <c r="A178" s="216">
        <v>3238</v>
      </c>
      <c r="B178" s="217" t="s">
        <v>458</v>
      </c>
      <c r="C178" s="323">
        <v>167</v>
      </c>
      <c r="D178" s="220">
        <v>16857</v>
      </c>
      <c r="E178" s="220">
        <v>19856</v>
      </c>
      <c r="F178" s="219">
        <f t="shared" si="2"/>
        <v>117.79082873583675</v>
      </c>
      <c r="G178" s="13"/>
    </row>
    <row r="179" spans="1:7" ht="14.1" customHeight="1">
      <c r="A179" s="216">
        <v>3239</v>
      </c>
      <c r="B179" s="217" t="s">
        <v>459</v>
      </c>
      <c r="C179" s="323">
        <v>168</v>
      </c>
      <c r="D179" s="220">
        <v>18562</v>
      </c>
      <c r="E179" s="220">
        <v>16766</v>
      </c>
      <c r="F179" s="219">
        <f t="shared" si="2"/>
        <v>90.32431850016161</v>
      </c>
      <c r="G179" s="13"/>
    </row>
    <row r="180" spans="1:7" ht="14.1" customHeight="1">
      <c r="A180" s="216">
        <v>324</v>
      </c>
      <c r="B180" s="217" t="s">
        <v>2917</v>
      </c>
      <c r="C180" s="323">
        <v>169</v>
      </c>
      <c r="D180" s="218">
        <f>D181</f>
        <v>0</v>
      </c>
      <c r="E180" s="218">
        <f>E181</f>
        <v>0</v>
      </c>
      <c r="F180" s="219" t="str">
        <f t="shared" si="2"/>
        <v>-</v>
      </c>
      <c r="G180" s="13"/>
    </row>
    <row r="181" spans="1:7" ht="14.1" customHeight="1">
      <c r="A181" s="216">
        <v>3241</v>
      </c>
      <c r="B181" s="217" t="s">
        <v>2918</v>
      </c>
      <c r="C181" s="323">
        <v>170</v>
      </c>
      <c r="D181" s="220">
        <v>0</v>
      </c>
      <c r="E181" s="220">
        <v>0</v>
      </c>
      <c r="F181" s="219" t="str">
        <f t="shared" si="2"/>
        <v>-</v>
      </c>
      <c r="G181" s="13"/>
    </row>
    <row r="182" spans="1:7" ht="14.1" customHeight="1">
      <c r="A182" s="216">
        <v>329</v>
      </c>
      <c r="B182" s="217" t="s">
        <v>2919</v>
      </c>
      <c r="C182" s="323">
        <v>171</v>
      </c>
      <c r="D182" s="218">
        <f>SUM(D183:D188)</f>
        <v>27186</v>
      </c>
      <c r="E182" s="218">
        <f>SUM(E183:E188)</f>
        <v>19577</v>
      </c>
      <c r="F182" s="219">
        <f t="shared" si="2"/>
        <v>72.011329360700358</v>
      </c>
      <c r="G182" s="13"/>
    </row>
    <row r="183" spans="1:7" ht="14.1" customHeight="1">
      <c r="A183" s="216">
        <v>3291</v>
      </c>
      <c r="B183" s="221" t="s">
        <v>853</v>
      </c>
      <c r="C183" s="323">
        <v>172</v>
      </c>
      <c r="D183" s="220">
        <v>1140</v>
      </c>
      <c r="E183" s="220">
        <v>840</v>
      </c>
      <c r="F183" s="219">
        <f t="shared" si="2"/>
        <v>73.68421052631578</v>
      </c>
      <c r="G183" s="13"/>
    </row>
    <row r="184" spans="1:7" ht="14.1" customHeight="1">
      <c r="A184" s="216">
        <v>3292</v>
      </c>
      <c r="B184" s="217" t="s">
        <v>855</v>
      </c>
      <c r="C184" s="323">
        <v>173</v>
      </c>
      <c r="D184" s="220">
        <v>7050</v>
      </c>
      <c r="E184" s="220">
        <v>6840</v>
      </c>
      <c r="F184" s="219">
        <f t="shared" si="2"/>
        <v>97.021276595744681</v>
      </c>
      <c r="G184" s="13"/>
    </row>
    <row r="185" spans="1:7" ht="14.1" customHeight="1">
      <c r="A185" s="216">
        <v>3293</v>
      </c>
      <c r="B185" s="217" t="s">
        <v>857</v>
      </c>
      <c r="C185" s="323">
        <v>174</v>
      </c>
      <c r="D185" s="220">
        <v>3650</v>
      </c>
      <c r="E185" s="220">
        <v>5446</v>
      </c>
      <c r="F185" s="219">
        <f t="shared" si="2"/>
        <v>149.20547945205479</v>
      </c>
      <c r="G185" s="13"/>
    </row>
    <row r="186" spans="1:7" ht="14.1" customHeight="1">
      <c r="A186" s="216">
        <v>3294</v>
      </c>
      <c r="B186" s="217" t="s">
        <v>859</v>
      </c>
      <c r="C186" s="323">
        <v>175</v>
      </c>
      <c r="D186" s="220">
        <v>1450</v>
      </c>
      <c r="E186" s="220">
        <v>300</v>
      </c>
      <c r="F186" s="219">
        <f t="shared" si="2"/>
        <v>20.689655172413794</v>
      </c>
      <c r="G186" s="13"/>
    </row>
    <row r="187" spans="1:7" ht="14.1" customHeight="1">
      <c r="A187" s="216">
        <v>3295</v>
      </c>
      <c r="B187" s="217" t="s">
        <v>2920</v>
      </c>
      <c r="C187" s="323">
        <v>176</v>
      </c>
      <c r="D187" s="220">
        <v>0</v>
      </c>
      <c r="E187" s="220">
        <v>0</v>
      </c>
      <c r="F187" s="219" t="str">
        <f t="shared" si="2"/>
        <v>-</v>
      </c>
      <c r="G187" s="13"/>
    </row>
    <row r="188" spans="1:7" ht="14.1" customHeight="1">
      <c r="A188" s="216">
        <v>3299</v>
      </c>
      <c r="B188" s="217" t="s">
        <v>860</v>
      </c>
      <c r="C188" s="323">
        <v>177</v>
      </c>
      <c r="D188" s="220">
        <v>13896</v>
      </c>
      <c r="E188" s="220">
        <v>6151</v>
      </c>
      <c r="F188" s="219">
        <f t="shared" si="2"/>
        <v>44.264536557282668</v>
      </c>
      <c r="G188" s="13"/>
    </row>
    <row r="189" spans="1:7" ht="14.1" customHeight="1">
      <c r="A189" s="216">
        <v>34</v>
      </c>
      <c r="B189" s="221" t="s">
        <v>2921</v>
      </c>
      <c r="C189" s="323">
        <v>178</v>
      </c>
      <c r="D189" s="218">
        <f>D190+D195+D203</f>
        <v>1954</v>
      </c>
      <c r="E189" s="218">
        <f>E190+E195+E203</f>
        <v>1777</v>
      </c>
      <c r="F189" s="219">
        <f t="shared" si="2"/>
        <v>90.941658137154562</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1954</v>
      </c>
      <c r="E203" s="218">
        <f>SUM(E204:E207)</f>
        <v>1777</v>
      </c>
      <c r="F203" s="219">
        <f t="shared" si="2"/>
        <v>90.941658137154562</v>
      </c>
      <c r="G203" s="13"/>
    </row>
    <row r="204" spans="1:7" ht="14.1" customHeight="1">
      <c r="A204" s="216">
        <v>3431</v>
      </c>
      <c r="B204" s="221" t="s">
        <v>2766</v>
      </c>
      <c r="C204" s="323">
        <v>193</v>
      </c>
      <c r="D204" s="220">
        <v>1954</v>
      </c>
      <c r="E204" s="220">
        <v>1777</v>
      </c>
      <c r="F204" s="219">
        <f t="shared" si="2"/>
        <v>90.941658137154562</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0</v>
      </c>
      <c r="E206" s="220">
        <v>0</v>
      </c>
      <c r="F206" s="219" t="str">
        <f t="shared" si="3"/>
        <v>-</v>
      </c>
      <c r="G206" s="13"/>
    </row>
    <row r="207" spans="1:7" ht="14.1" customHeight="1">
      <c r="A207" s="216">
        <v>3434</v>
      </c>
      <c r="B207" s="217" t="s">
        <v>1505</v>
      </c>
      <c r="C207" s="323">
        <v>196</v>
      </c>
      <c r="D207" s="220">
        <v>0</v>
      </c>
      <c r="E207" s="220">
        <v>0</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0</v>
      </c>
      <c r="F223" s="219" t="str">
        <f t="shared" si="3"/>
        <v>-</v>
      </c>
      <c r="G223" s="13"/>
    </row>
    <row r="224" spans="1:7" ht="14.1" customHeight="1">
      <c r="A224" s="216">
        <v>3631</v>
      </c>
      <c r="B224" s="217" t="s">
        <v>3087</v>
      </c>
      <c r="C224" s="323">
        <v>213</v>
      </c>
      <c r="D224" s="220">
        <v>0</v>
      </c>
      <c r="E224" s="220">
        <v>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0</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0</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0</v>
      </c>
      <c r="F234" s="219" t="str">
        <f t="shared" si="3"/>
        <v>-</v>
      </c>
      <c r="G234" s="13"/>
    </row>
    <row r="235" spans="1:7" ht="14.1" customHeight="1">
      <c r="A235" s="216">
        <v>38</v>
      </c>
      <c r="B235" s="217" t="s">
        <v>2439</v>
      </c>
      <c r="C235" s="323">
        <v>224</v>
      </c>
      <c r="D235" s="218">
        <f>D236+D239+D242+D247</f>
        <v>0</v>
      </c>
      <c r="E235" s="218">
        <f>E236+E239+E242+E247</f>
        <v>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 customHeight="1">
      <c r="A248" s="216">
        <v>3861</v>
      </c>
      <c r="B248" s="217" t="s">
        <v>2479</v>
      </c>
      <c r="C248" s="323">
        <v>237</v>
      </c>
      <c r="D248" s="220">
        <v>0</v>
      </c>
      <c r="E248" s="220">
        <v>0</v>
      </c>
      <c r="F248" s="219" t="str">
        <f t="shared" si="3"/>
        <v>-</v>
      </c>
      <c r="G248" s="13"/>
    </row>
    <row r="249" spans="1:7" ht="24.9"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5563193</v>
      </c>
      <c r="E255" s="218">
        <f>E143-E253+E254</f>
        <v>5701035</v>
      </c>
      <c r="F255" s="219">
        <f t="shared" si="3"/>
        <v>102.47774973832473</v>
      </c>
      <c r="G255" s="13"/>
    </row>
    <row r="256" spans="1:7" ht="14.1" customHeight="1">
      <c r="A256" s="216" t="s">
        <v>3471</v>
      </c>
      <c r="B256" s="217" t="s">
        <v>2485</v>
      </c>
      <c r="C256" s="323">
        <v>245</v>
      </c>
      <c r="D256" s="218">
        <f>IF(D12&gt;=D255,D12-D255,0)</f>
        <v>0</v>
      </c>
      <c r="E256" s="218">
        <f>IF(E12&gt;=E255,E12-E255,0)</f>
        <v>71935</v>
      </c>
      <c r="F256" s="219" t="str">
        <f t="shared" si="3"/>
        <v>-</v>
      </c>
      <c r="G256" s="13"/>
    </row>
    <row r="257" spans="1:7" ht="14.1" customHeight="1">
      <c r="A257" s="216" t="s">
        <v>3471</v>
      </c>
      <c r="B257" s="217" t="s">
        <v>2486</v>
      </c>
      <c r="C257" s="323">
        <v>246</v>
      </c>
      <c r="D257" s="218">
        <f>IF(D255&gt;=D12,D255-D12,0)</f>
        <v>16345</v>
      </c>
      <c r="E257" s="218">
        <f>IF(E255&gt;=E12,E255-E12,0)</f>
        <v>0</v>
      </c>
      <c r="F257" s="219">
        <f t="shared" si="3"/>
        <v>0</v>
      </c>
      <c r="G257" s="13"/>
    </row>
    <row r="258" spans="1:7" ht="14.1" customHeight="1">
      <c r="A258" s="216">
        <v>92211</v>
      </c>
      <c r="B258" s="217" t="s">
        <v>2698</v>
      </c>
      <c r="C258" s="323">
        <v>247</v>
      </c>
      <c r="D258" s="220">
        <v>77116</v>
      </c>
      <c r="E258" s="220">
        <v>36784</v>
      </c>
      <c r="F258" s="219">
        <f t="shared" si="3"/>
        <v>47.699569479744802</v>
      </c>
      <c r="G258" s="13"/>
    </row>
    <row r="259" spans="1:7" ht="14.1" customHeight="1">
      <c r="A259" s="216">
        <v>92221</v>
      </c>
      <c r="B259" s="217" t="s">
        <v>2700</v>
      </c>
      <c r="C259" s="323">
        <v>248</v>
      </c>
      <c r="D259" s="220">
        <v>0</v>
      </c>
      <c r="E259" s="220">
        <v>0</v>
      </c>
      <c r="F259" s="219" t="str">
        <f t="shared" si="3"/>
        <v>-</v>
      </c>
      <c r="G259" s="13"/>
    </row>
    <row r="260" spans="1:7" ht="14.1" customHeight="1">
      <c r="A260" s="216">
        <v>96</v>
      </c>
      <c r="B260" s="217" t="s">
        <v>2702</v>
      </c>
      <c r="C260" s="323">
        <v>249</v>
      </c>
      <c r="D260" s="220">
        <v>0</v>
      </c>
      <c r="E260" s="220">
        <v>0</v>
      </c>
      <c r="F260" s="219" t="str">
        <f t="shared" si="3"/>
        <v>-</v>
      </c>
      <c r="G260" s="13"/>
    </row>
    <row r="261" spans="1:7" ht="14.1" customHeight="1">
      <c r="A261" s="222">
        <v>9661</v>
      </c>
      <c r="B261" s="223" t="s">
        <v>2487</v>
      </c>
      <c r="C261" s="324">
        <v>250</v>
      </c>
      <c r="D261" s="224">
        <v>0</v>
      </c>
      <c r="E261" s="224">
        <v>0</v>
      </c>
      <c r="F261" s="225" t="str">
        <f t="shared" si="3"/>
        <v>-</v>
      </c>
      <c r="G261" s="13"/>
    </row>
    <row r="262" spans="1:7" ht="20.100000000000001" customHeight="1">
      <c r="A262" s="545" t="s">
        <v>2488</v>
      </c>
      <c r="B262" s="543"/>
      <c r="C262" s="543"/>
      <c r="D262" s="543"/>
      <c r="E262" s="543"/>
      <c r="F262" s="546"/>
      <c r="G262" s="13"/>
    </row>
    <row r="263" spans="1:7" ht="14.1" customHeight="1">
      <c r="A263" s="212">
        <v>7</v>
      </c>
      <c r="B263" s="213" t="s">
        <v>1059</v>
      </c>
      <c r="C263" s="322">
        <v>251</v>
      </c>
      <c r="D263" s="214">
        <f>D264+D276+D308+D312</f>
        <v>0</v>
      </c>
      <c r="E263" s="214">
        <f>E264+E276+E308+E312</f>
        <v>0</v>
      </c>
      <c r="F263" s="215" t="str">
        <f t="shared" si="3"/>
        <v>-</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0</v>
      </c>
      <c r="E276" s="218">
        <f>E277+E282+E290+E295+E300+E303</f>
        <v>0</v>
      </c>
      <c r="F276" s="219" t="str">
        <f t="shared" si="4"/>
        <v>-</v>
      </c>
      <c r="G276" s="13"/>
    </row>
    <row r="277" spans="1:7" ht="14.1" customHeight="1">
      <c r="A277" s="216">
        <v>721</v>
      </c>
      <c r="B277" s="217" t="s">
        <v>168</v>
      </c>
      <c r="C277" s="323">
        <v>265</v>
      </c>
      <c r="D277" s="218">
        <f>SUM(D278:D281)</f>
        <v>0</v>
      </c>
      <c r="E277" s="218">
        <f>SUM(E278:E281)</f>
        <v>0</v>
      </c>
      <c r="F277" s="219" t="str">
        <f t="shared" si="4"/>
        <v>-</v>
      </c>
      <c r="G277" s="13"/>
    </row>
    <row r="278" spans="1:7" ht="14.1" customHeight="1">
      <c r="A278" s="216">
        <v>7211</v>
      </c>
      <c r="B278" s="217" t="s">
        <v>2635</v>
      </c>
      <c r="C278" s="323">
        <v>266</v>
      </c>
      <c r="D278" s="220">
        <v>0</v>
      </c>
      <c r="E278" s="220">
        <v>0</v>
      </c>
      <c r="F278" s="219" t="str">
        <f t="shared" si="4"/>
        <v>-</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23987</v>
      </c>
      <c r="E315" s="218">
        <f>E316+E330+E364+E370+E373</f>
        <v>14250</v>
      </c>
      <c r="F315" s="219">
        <f t="shared" si="4"/>
        <v>59.407178888564637</v>
      </c>
      <c r="G315" s="13"/>
    </row>
    <row r="316" spans="1:7" ht="14.1" customHeight="1">
      <c r="A316" s="216">
        <v>41</v>
      </c>
      <c r="B316" s="217" t="s">
        <v>183</v>
      </c>
      <c r="C316" s="323">
        <v>304</v>
      </c>
      <c r="D316" s="218">
        <f>D317+D321+D328</f>
        <v>0</v>
      </c>
      <c r="E316" s="218">
        <f>E317+E321+E328</f>
        <v>0</v>
      </c>
      <c r="F316" s="219" t="str">
        <f t="shared" si="4"/>
        <v>-</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0</v>
      </c>
      <c r="E321" s="218">
        <f>SUM(E322:E327)</f>
        <v>0</v>
      </c>
      <c r="F321" s="219" t="str">
        <f t="shared" si="4"/>
        <v>-</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0</v>
      </c>
      <c r="E325" s="220">
        <v>0</v>
      </c>
      <c r="F325" s="219" t="str">
        <f t="shared" si="4"/>
        <v>-</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23987</v>
      </c>
      <c r="E330" s="218">
        <f>E331+E336+E344+E349+E354+E357+E362</f>
        <v>14250</v>
      </c>
      <c r="F330" s="219">
        <f t="shared" si="4"/>
        <v>59.407178888564637</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20455</v>
      </c>
      <c r="E336" s="218">
        <f>SUM(E337:E343)</f>
        <v>10948</v>
      </c>
      <c r="F336" s="219">
        <f t="shared" si="5"/>
        <v>53.522366169640677</v>
      </c>
      <c r="G336" s="13"/>
    </row>
    <row r="337" spans="1:7" ht="14.1" customHeight="1">
      <c r="A337" s="216">
        <v>4221</v>
      </c>
      <c r="B337" s="217" t="s">
        <v>717</v>
      </c>
      <c r="C337" s="323">
        <v>325</v>
      </c>
      <c r="D337" s="220">
        <v>8000</v>
      </c>
      <c r="E337" s="220">
        <v>0</v>
      </c>
      <c r="F337" s="219">
        <f t="shared" si="5"/>
        <v>0</v>
      </c>
      <c r="G337" s="13"/>
    </row>
    <row r="338" spans="1:7" ht="14.1" customHeight="1">
      <c r="A338" s="216">
        <v>4222</v>
      </c>
      <c r="B338" s="217" t="s">
        <v>3449</v>
      </c>
      <c r="C338" s="323">
        <v>326</v>
      </c>
      <c r="D338" s="220">
        <v>0</v>
      </c>
      <c r="E338" s="220">
        <v>0</v>
      </c>
      <c r="F338" s="219" t="str">
        <f t="shared" si="5"/>
        <v>-</v>
      </c>
      <c r="G338" s="13"/>
    </row>
    <row r="339" spans="1:7" ht="14.1" customHeight="1">
      <c r="A339" s="216">
        <v>4223</v>
      </c>
      <c r="B339" s="217" t="s">
        <v>719</v>
      </c>
      <c r="C339" s="323">
        <v>327</v>
      </c>
      <c r="D339" s="220">
        <v>0</v>
      </c>
      <c r="E339" s="220">
        <v>0</v>
      </c>
      <c r="F339" s="219" t="str">
        <f t="shared" si="5"/>
        <v>-</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12455</v>
      </c>
      <c r="E341" s="220">
        <v>10948</v>
      </c>
      <c r="F341" s="219">
        <f t="shared" si="5"/>
        <v>87.900441589723002</v>
      </c>
      <c r="G341" s="13"/>
    </row>
    <row r="342" spans="1:7" ht="14.1" customHeight="1">
      <c r="A342" s="216">
        <v>4226</v>
      </c>
      <c r="B342" s="217" t="s">
        <v>722</v>
      </c>
      <c r="C342" s="323">
        <v>330</v>
      </c>
      <c r="D342" s="220">
        <v>0</v>
      </c>
      <c r="E342" s="220">
        <v>0</v>
      </c>
      <c r="F342" s="219" t="str">
        <f t="shared" si="5"/>
        <v>-</v>
      </c>
      <c r="G342" s="13"/>
    </row>
    <row r="343" spans="1:7" ht="14.1" customHeight="1">
      <c r="A343" s="216">
        <v>4227</v>
      </c>
      <c r="B343" s="221" t="s">
        <v>723</v>
      </c>
      <c r="C343" s="323">
        <v>331</v>
      </c>
      <c r="D343" s="220">
        <v>0</v>
      </c>
      <c r="E343" s="220">
        <v>0</v>
      </c>
      <c r="F343" s="219" t="str">
        <f t="shared" si="5"/>
        <v>-</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3532</v>
      </c>
      <c r="E349" s="218">
        <f>SUM(E350:E353)</f>
        <v>3302</v>
      </c>
      <c r="F349" s="219">
        <f t="shared" si="5"/>
        <v>93.488108720271796</v>
      </c>
      <c r="G349" s="13"/>
    </row>
    <row r="350" spans="1:7" ht="14.1" customHeight="1">
      <c r="A350" s="216">
        <v>4241</v>
      </c>
      <c r="B350" s="217" t="s">
        <v>192</v>
      </c>
      <c r="C350" s="323">
        <v>338</v>
      </c>
      <c r="D350" s="220">
        <v>3532</v>
      </c>
      <c r="E350" s="220">
        <v>3302</v>
      </c>
      <c r="F350" s="219">
        <f t="shared" si="5"/>
        <v>93.488108720271796</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0</v>
      </c>
      <c r="E373" s="218">
        <f>E374+E376+E378+E380+E382</f>
        <v>0</v>
      </c>
      <c r="F373" s="219" t="str">
        <f t="shared" si="5"/>
        <v>-</v>
      </c>
      <c r="G373" s="13"/>
    </row>
    <row r="374" spans="1:7" ht="14.1" customHeight="1">
      <c r="A374" s="216">
        <v>451</v>
      </c>
      <c r="B374" s="217" t="s">
        <v>201</v>
      </c>
      <c r="C374" s="323">
        <v>362</v>
      </c>
      <c r="D374" s="218">
        <f>D375</f>
        <v>0</v>
      </c>
      <c r="E374" s="218">
        <f>E375</f>
        <v>0</v>
      </c>
      <c r="F374" s="219" t="str">
        <f t="shared" si="5"/>
        <v>-</v>
      </c>
      <c r="G374" s="13"/>
    </row>
    <row r="375" spans="1:7" ht="14.1" customHeight="1">
      <c r="A375" s="216">
        <v>4511</v>
      </c>
      <c r="B375" s="217" t="s">
        <v>4222</v>
      </c>
      <c r="C375" s="323">
        <v>363</v>
      </c>
      <c r="D375" s="220">
        <v>0</v>
      </c>
      <c r="E375" s="220">
        <v>0</v>
      </c>
      <c r="F375" s="219" t="str">
        <f t="shared" si="5"/>
        <v>-</v>
      </c>
      <c r="G375" s="13"/>
    </row>
    <row r="376" spans="1:7" ht="14.1" customHeight="1">
      <c r="A376" s="216">
        <v>452</v>
      </c>
      <c r="B376" s="217" t="s">
        <v>202</v>
      </c>
      <c r="C376" s="323">
        <v>364</v>
      </c>
      <c r="D376" s="218">
        <f>D377</f>
        <v>0</v>
      </c>
      <c r="E376" s="218">
        <f>E377</f>
        <v>0</v>
      </c>
      <c r="F376" s="219" t="str">
        <f t="shared" si="5"/>
        <v>-</v>
      </c>
      <c r="G376" s="13"/>
    </row>
    <row r="377" spans="1:7" ht="14.1" customHeight="1">
      <c r="A377" s="216">
        <v>4521</v>
      </c>
      <c r="B377" s="217" t="s">
        <v>2796</v>
      </c>
      <c r="C377" s="323">
        <v>365</v>
      </c>
      <c r="D377" s="220">
        <v>0</v>
      </c>
      <c r="E377" s="220">
        <v>0</v>
      </c>
      <c r="F377" s="219" t="str">
        <f t="shared" si="5"/>
        <v>-</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23987</v>
      </c>
      <c r="E385" s="218">
        <f>IF(E315&gt;=E263,E315-E263,0)</f>
        <v>14250</v>
      </c>
      <c r="F385" s="219">
        <f t="shared" si="5"/>
        <v>59.407178888564637</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0</v>
      </c>
      <c r="E388" s="220">
        <v>0</v>
      </c>
      <c r="F388" s="219" t="str">
        <f t="shared" si="5"/>
        <v>-</v>
      </c>
      <c r="G388" s="13"/>
    </row>
    <row r="389" spans="1:7" ht="14.1" customHeight="1">
      <c r="A389" s="216" t="s">
        <v>3471</v>
      </c>
      <c r="B389" s="217" t="s">
        <v>3492</v>
      </c>
      <c r="C389" s="323">
        <v>377</v>
      </c>
      <c r="D389" s="218">
        <f>D12+D263</f>
        <v>5546848</v>
      </c>
      <c r="E389" s="218">
        <f>E12+E263</f>
        <v>5772970</v>
      </c>
      <c r="F389" s="219">
        <f t="shared" si="5"/>
        <v>104.07658547701327</v>
      </c>
      <c r="G389" s="13"/>
    </row>
    <row r="390" spans="1:7" ht="14.1" customHeight="1">
      <c r="A390" s="216" t="s">
        <v>3471</v>
      </c>
      <c r="B390" s="217" t="s">
        <v>3493</v>
      </c>
      <c r="C390" s="323">
        <v>378</v>
      </c>
      <c r="D390" s="218">
        <f>D255+D315</f>
        <v>5587180</v>
      </c>
      <c r="E390" s="218">
        <f>E255+E315</f>
        <v>5715285</v>
      </c>
      <c r="F390" s="219">
        <f t="shared" si="5"/>
        <v>102.29283824755959</v>
      </c>
      <c r="G390" s="13"/>
    </row>
    <row r="391" spans="1:7" ht="14.1" customHeight="1">
      <c r="A391" s="216" t="s">
        <v>3471</v>
      </c>
      <c r="B391" s="217" t="s">
        <v>3494</v>
      </c>
      <c r="C391" s="323">
        <v>379</v>
      </c>
      <c r="D391" s="218">
        <f>IF(D389&gt;=D390,D389-D390,0)</f>
        <v>0</v>
      </c>
      <c r="E391" s="218">
        <f>IF(E389&gt;=E390,E389-E390,0)</f>
        <v>57685</v>
      </c>
      <c r="F391" s="219" t="str">
        <f t="shared" si="5"/>
        <v>-</v>
      </c>
      <c r="G391" s="13"/>
    </row>
    <row r="392" spans="1:7" ht="14.1" customHeight="1">
      <c r="A392" s="216" t="s">
        <v>3471</v>
      </c>
      <c r="B392" s="217" t="s">
        <v>3495</v>
      </c>
      <c r="C392" s="323">
        <v>380</v>
      </c>
      <c r="D392" s="218">
        <f>IF(D390&gt;=D389,D390-D389,0)</f>
        <v>40332</v>
      </c>
      <c r="E392" s="218">
        <f>IF(E390&gt;=E389,E390-E389,0)</f>
        <v>0</v>
      </c>
      <c r="F392" s="219">
        <f t="shared" si="5"/>
        <v>0</v>
      </c>
      <c r="G392" s="13"/>
    </row>
    <row r="393" spans="1:7" ht="14.1" customHeight="1">
      <c r="A393" s="227" t="s">
        <v>21</v>
      </c>
      <c r="B393" s="221" t="s">
        <v>3496</v>
      </c>
      <c r="C393" s="323">
        <v>381</v>
      </c>
      <c r="D393" s="218">
        <f>IF(D258-D259+D386-D387&gt;=0,D258-D259+D386-D387,0)</f>
        <v>77116</v>
      </c>
      <c r="E393" s="218">
        <f>IF(E258-E259+E386-E387&gt;=0,E258-E259+E386-E387,0)</f>
        <v>36784</v>
      </c>
      <c r="F393" s="219">
        <f t="shared" si="5"/>
        <v>47.699569479744802</v>
      </c>
      <c r="G393" s="13"/>
    </row>
    <row r="394" spans="1:7" ht="14.1" customHeight="1">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c r="A395" s="222" t="s">
        <v>22</v>
      </c>
      <c r="B395" s="223" t="s">
        <v>3498</v>
      </c>
      <c r="C395" s="324">
        <v>383</v>
      </c>
      <c r="D395" s="226">
        <f>D260+D388</f>
        <v>0</v>
      </c>
      <c r="E395" s="226">
        <f>E260+E388</f>
        <v>0</v>
      </c>
      <c r="F395" s="225" t="str">
        <f t="shared" si="5"/>
        <v>-</v>
      </c>
      <c r="G395" s="13"/>
    </row>
    <row r="396" spans="1:7" s="24" customFormat="1" ht="20.100000000000001" customHeight="1">
      <c r="A396" s="545" t="s">
        <v>3499</v>
      </c>
      <c r="B396" s="543"/>
      <c r="C396" s="543"/>
      <c r="D396" s="543"/>
      <c r="E396" s="543"/>
      <c r="F396" s="546"/>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5546848</v>
      </c>
      <c r="E611" s="218">
        <f>E389+E397</f>
        <v>5772970</v>
      </c>
      <c r="F611" s="219">
        <f t="shared" si="9"/>
        <v>104.07658547701327</v>
      </c>
      <c r="G611" s="13"/>
    </row>
    <row r="612" spans="1:7" ht="14.1" customHeight="1">
      <c r="A612" s="216" t="s">
        <v>3471</v>
      </c>
      <c r="B612" s="217" t="s">
        <v>3218</v>
      </c>
      <c r="C612" s="323">
        <v>599</v>
      </c>
      <c r="D612" s="218">
        <f>D390+D503</f>
        <v>5587180</v>
      </c>
      <c r="E612" s="218">
        <f>E390+E503</f>
        <v>5715285</v>
      </c>
      <c r="F612" s="219">
        <f t="shared" si="9"/>
        <v>102.29283824755959</v>
      </c>
      <c r="G612" s="13"/>
    </row>
    <row r="613" spans="1:7" ht="14.1" customHeight="1">
      <c r="A613" s="216" t="s">
        <v>3471</v>
      </c>
      <c r="B613" s="217" t="s">
        <v>3219</v>
      </c>
      <c r="C613" s="323">
        <v>600</v>
      </c>
      <c r="D613" s="218">
        <f>IF(D611&gt;=D612,D611-D612,0)</f>
        <v>0</v>
      </c>
      <c r="E613" s="218">
        <f>IF(E611&gt;=E612,E611-E612,0)</f>
        <v>57685</v>
      </c>
      <c r="F613" s="219" t="str">
        <f t="shared" si="9"/>
        <v>-</v>
      </c>
      <c r="G613" s="13"/>
    </row>
    <row r="614" spans="1:7" ht="14.1" customHeight="1">
      <c r="A614" s="216" t="s">
        <v>3471</v>
      </c>
      <c r="B614" s="217" t="s">
        <v>3220</v>
      </c>
      <c r="C614" s="323">
        <v>601</v>
      </c>
      <c r="D614" s="218">
        <f>IF(D612&gt;=D611,D612-D611,0)</f>
        <v>40332</v>
      </c>
      <c r="E614" s="218">
        <f>IF(E612&gt;=E611,E612-E611,0)</f>
        <v>0</v>
      </c>
      <c r="F614" s="219">
        <f t="shared" si="9"/>
        <v>0</v>
      </c>
      <c r="G614" s="13"/>
    </row>
    <row r="615" spans="1:7" ht="14.1" customHeight="1">
      <c r="A615" s="227" t="s">
        <v>2754</v>
      </c>
      <c r="B615" s="217" t="s">
        <v>3221</v>
      </c>
      <c r="C615" s="323">
        <v>602</v>
      </c>
      <c r="D615" s="218">
        <f>IF(D393-D394+D609-D610&gt;=0,D393-D394+D609-D610,0)</f>
        <v>77116</v>
      </c>
      <c r="E615" s="218">
        <f>IF(E393-E394+E609-E610&gt;=0,E393-E394+E609-E610,0)</f>
        <v>36784</v>
      </c>
      <c r="F615" s="219">
        <f t="shared" si="9"/>
        <v>47.699569479744802</v>
      </c>
      <c r="G615" s="13"/>
    </row>
    <row r="616" spans="1:7" ht="14.1" customHeight="1">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c r="A617" s="216" t="s">
        <v>3471</v>
      </c>
      <c r="B617" s="217" t="s">
        <v>4419</v>
      </c>
      <c r="C617" s="323">
        <v>604</v>
      </c>
      <c r="D617" s="218">
        <f>IF(D613+D615-D614-D616&gt;=0,D613+D615-D614-D616,0)</f>
        <v>36784</v>
      </c>
      <c r="E617" s="218">
        <f>IF(E613+E615-E614-E616&gt;=0,E613+E615-E614-E616,0)</f>
        <v>94469</v>
      </c>
      <c r="F617" s="219">
        <f t="shared" si="9"/>
        <v>256.82090039147454</v>
      </c>
      <c r="G617" s="13"/>
    </row>
    <row r="618" spans="1:7" ht="14.1" customHeight="1">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c r="A619" s="222">
        <v>191</v>
      </c>
      <c r="B619" s="223" t="s">
        <v>2757</v>
      </c>
      <c r="C619" s="324">
        <v>606</v>
      </c>
      <c r="D619" s="224">
        <v>0</v>
      </c>
      <c r="E619" s="224">
        <v>0</v>
      </c>
      <c r="F619" s="225" t="str">
        <f t="shared" si="9"/>
        <v>-</v>
      </c>
      <c r="G619" s="13"/>
    </row>
    <row r="620" spans="1:7" s="24" customFormat="1" ht="20.100000000000001" customHeight="1">
      <c r="A620" s="545" t="s">
        <v>4421</v>
      </c>
      <c r="B620" s="543"/>
      <c r="C620" s="543"/>
      <c r="D620" s="543"/>
      <c r="E620" s="543"/>
      <c r="F620" s="546"/>
    </row>
    <row r="621" spans="1:7" ht="14.1" customHeight="1">
      <c r="A621" s="212">
        <v>11</v>
      </c>
      <c r="B621" s="213" t="s">
        <v>4422</v>
      </c>
      <c r="C621" s="322">
        <v>607</v>
      </c>
      <c r="D621" s="228">
        <v>31936</v>
      </c>
      <c r="E621" s="228">
        <v>22168</v>
      </c>
      <c r="F621" s="215">
        <f t="shared" si="9"/>
        <v>69.413827655310627</v>
      </c>
      <c r="G621" s="13"/>
    </row>
    <row r="622" spans="1:7" ht="14.1" customHeight="1">
      <c r="A622" s="216" t="s">
        <v>4299</v>
      </c>
      <c r="B622" s="217" t="s">
        <v>2764</v>
      </c>
      <c r="C622" s="323">
        <v>608</v>
      </c>
      <c r="D622" s="220">
        <v>1292182</v>
      </c>
      <c r="E622" s="220">
        <v>1481904</v>
      </c>
      <c r="F622" s="219">
        <f t="shared" si="9"/>
        <v>114.68229707579891</v>
      </c>
      <c r="G622" s="13"/>
    </row>
    <row r="623" spans="1:7" ht="14.1" customHeight="1">
      <c r="A623" s="216" t="s">
        <v>4298</v>
      </c>
      <c r="B623" s="217" t="s">
        <v>2765</v>
      </c>
      <c r="C623" s="323">
        <v>609</v>
      </c>
      <c r="D623" s="220">
        <v>1312101</v>
      </c>
      <c r="E623" s="220">
        <v>1478749</v>
      </c>
      <c r="F623" s="219">
        <f t="shared" si="9"/>
        <v>112.70085153505714</v>
      </c>
      <c r="G623" s="13"/>
    </row>
    <row r="624" spans="1:7" ht="14.1" customHeight="1">
      <c r="A624" s="216">
        <v>11</v>
      </c>
      <c r="B624" s="217" t="s">
        <v>4423</v>
      </c>
      <c r="C624" s="323">
        <v>610</v>
      </c>
      <c r="D624" s="218">
        <f>D621+D622-D623</f>
        <v>12017</v>
      </c>
      <c r="E624" s="218">
        <f>E621+E622-E623</f>
        <v>25323</v>
      </c>
      <c r="F624" s="219">
        <f t="shared" si="9"/>
        <v>210.72647083298662</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49</v>
      </c>
      <c r="E626" s="220">
        <v>49</v>
      </c>
      <c r="F626" s="219">
        <f t="shared" si="9"/>
        <v>100</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42</v>
      </c>
      <c r="E628" s="220">
        <v>42</v>
      </c>
      <c r="F628" s="219">
        <f t="shared" si="9"/>
        <v>100</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0</v>
      </c>
      <c r="E633" s="220">
        <v>0</v>
      </c>
      <c r="F633" s="219" t="str">
        <f t="shared" si="10"/>
        <v>-</v>
      </c>
      <c r="G633" s="13"/>
    </row>
    <row r="634" spans="1:7" ht="14.1" customHeight="1">
      <c r="A634" s="216">
        <v>63312</v>
      </c>
      <c r="B634" s="217" t="s">
        <v>4427</v>
      </c>
      <c r="C634" s="323">
        <v>620</v>
      </c>
      <c r="D634" s="220">
        <v>0</v>
      </c>
      <c r="E634" s="220">
        <v>0</v>
      </c>
      <c r="F634" s="219" t="str">
        <f t="shared" si="10"/>
        <v>-</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0</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0</v>
      </c>
      <c r="E659" s="220">
        <v>0</v>
      </c>
      <c r="F659" s="219" t="str">
        <f t="shared" si="10"/>
        <v>-</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2648327</v>
      </c>
      <c r="E661" s="239">
        <f>SUM(E621:E660)</f>
        <v>3008235</v>
      </c>
      <c r="F661" s="240">
        <f t="shared" si="10"/>
        <v>113.59001361991929</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4601209</v>
      </c>
      <c r="E663" s="220">
        <v>4664230</v>
      </c>
      <c r="F663" s="219">
        <f t="shared" si="10"/>
        <v>101.36966175629058</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2817254</v>
      </c>
      <c r="E665" s="220">
        <v>2853485</v>
      </c>
      <c r="F665" s="219">
        <f t="shared" si="10"/>
        <v>101.28603952643248</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307414</v>
      </c>
      <c r="E667" s="220">
        <v>306418</v>
      </c>
      <c r="F667" s="219">
        <f t="shared" si="10"/>
        <v>99.676006948284723</v>
      </c>
      <c r="G667" s="13"/>
    </row>
    <row r="668" spans="1:7" ht="14.1" customHeight="1">
      <c r="A668" s="216">
        <v>31214</v>
      </c>
      <c r="B668" s="217" t="s">
        <v>410</v>
      </c>
      <c r="C668" s="323">
        <v>654</v>
      </c>
      <c r="D668" s="220">
        <v>33879</v>
      </c>
      <c r="E668" s="220">
        <v>10472</v>
      </c>
      <c r="F668" s="219">
        <f t="shared" si="10"/>
        <v>30.910003246849083</v>
      </c>
      <c r="G668" s="13"/>
    </row>
    <row r="669" spans="1:7" ht="14.1" customHeight="1">
      <c r="A669" s="216">
        <v>31215</v>
      </c>
      <c r="B669" s="217" t="s">
        <v>428</v>
      </c>
      <c r="C669" s="323">
        <v>655</v>
      </c>
      <c r="D669" s="220">
        <v>7058</v>
      </c>
      <c r="E669" s="220">
        <v>14034</v>
      </c>
      <c r="F669" s="219">
        <f t="shared" si="10"/>
        <v>198.83819778974214</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960030</v>
      </c>
      <c r="E671" s="220">
        <v>1035028</v>
      </c>
      <c r="F671" s="219">
        <f t="shared" si="10"/>
        <v>107.81204754018103</v>
      </c>
      <c r="G671" s="13"/>
    </row>
    <row r="672" spans="1:7" ht="14.1" customHeight="1">
      <c r="A672" s="216">
        <v>32121</v>
      </c>
      <c r="B672" s="217" t="s">
        <v>413</v>
      </c>
      <c r="C672" s="323">
        <v>658</v>
      </c>
      <c r="D672" s="220">
        <v>169634</v>
      </c>
      <c r="E672" s="220">
        <v>137800</v>
      </c>
      <c r="F672" s="219">
        <f t="shared" si="10"/>
        <v>81.233714939222097</v>
      </c>
      <c r="G672" s="13"/>
    </row>
    <row r="673" spans="1:7" ht="14.1" customHeight="1">
      <c r="A673" s="216" t="s">
        <v>429</v>
      </c>
      <c r="B673" s="217" t="s">
        <v>430</v>
      </c>
      <c r="C673" s="323">
        <v>659</v>
      </c>
      <c r="D673" s="220">
        <v>8000</v>
      </c>
      <c r="E673" s="220">
        <v>8000</v>
      </c>
      <c r="F673" s="219">
        <f t="shared" si="10"/>
        <v>100</v>
      </c>
      <c r="G673" s="13"/>
    </row>
    <row r="674" spans="1:7" ht="14.1" customHeight="1">
      <c r="A674" s="216" t="s">
        <v>414</v>
      </c>
      <c r="B674" s="217" t="s">
        <v>415</v>
      </c>
      <c r="C674" s="323">
        <v>660</v>
      </c>
      <c r="D674" s="220">
        <v>0</v>
      </c>
      <c r="E674" s="220">
        <v>0</v>
      </c>
      <c r="F674" s="219" t="str">
        <f t="shared" si="10"/>
        <v>-</v>
      </c>
      <c r="G674" s="13"/>
    </row>
    <row r="675" spans="1:7" ht="14.1" customHeight="1">
      <c r="A675" s="216" t="s">
        <v>416</v>
      </c>
      <c r="B675" s="217" t="s">
        <v>417</v>
      </c>
      <c r="C675" s="323">
        <v>661</v>
      </c>
      <c r="D675" s="220">
        <v>28844</v>
      </c>
      <c r="E675" s="220">
        <v>19486</v>
      </c>
      <c r="F675" s="219">
        <f t="shared" si="10"/>
        <v>67.556510886146171</v>
      </c>
      <c r="G675" s="13"/>
    </row>
    <row r="676" spans="1:7" ht="14.1" customHeight="1">
      <c r="A676" s="216" t="s">
        <v>431</v>
      </c>
      <c r="B676" s="217" t="s">
        <v>432</v>
      </c>
      <c r="C676" s="323">
        <v>662</v>
      </c>
      <c r="D676" s="220">
        <v>0</v>
      </c>
      <c r="E676" s="220">
        <v>0</v>
      </c>
      <c r="F676" s="219" t="str">
        <f t="shared" si="10"/>
        <v>-</v>
      </c>
      <c r="G676" s="13"/>
    </row>
    <row r="677" spans="1:7" ht="14.1" customHeight="1">
      <c r="A677" s="216">
        <v>32911</v>
      </c>
      <c r="B677" s="217" t="s">
        <v>433</v>
      </c>
      <c r="C677" s="323">
        <v>663</v>
      </c>
      <c r="D677" s="220">
        <v>1140</v>
      </c>
      <c r="E677" s="220">
        <v>840</v>
      </c>
      <c r="F677" s="219">
        <f t="shared" si="10"/>
        <v>73.68421052631578</v>
      </c>
      <c r="G677" s="13"/>
    </row>
    <row r="678" spans="1:7" ht="14.1" customHeight="1">
      <c r="A678" s="216" t="s">
        <v>434</v>
      </c>
      <c r="B678" s="217" t="s">
        <v>435</v>
      </c>
      <c r="C678" s="323">
        <v>664</v>
      </c>
      <c r="D678" s="220">
        <v>0</v>
      </c>
      <c r="E678" s="220">
        <v>0</v>
      </c>
      <c r="F678" s="219" t="str">
        <f t="shared" si="10"/>
        <v>-</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0</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0</v>
      </c>
      <c r="E746" s="220">
        <v>0</v>
      </c>
      <c r="F746" s="219" t="str">
        <f t="shared" si="11"/>
        <v>-</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23987</v>
      </c>
      <c r="E748" s="220">
        <v>14250</v>
      </c>
      <c r="F748" s="219">
        <f t="shared" si="11"/>
        <v>59.407178888564637</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0</v>
      </c>
      <c r="E750" s="231">
        <v>0</v>
      </c>
      <c r="F750" s="232" t="str">
        <f t="shared" si="11"/>
        <v>-</v>
      </c>
      <c r="G750" s="13"/>
    </row>
    <row r="751" spans="1:7" ht="14.1" customHeight="1">
      <c r="A751" s="237"/>
      <c r="B751" s="238" t="s">
        <v>2623</v>
      </c>
      <c r="C751" s="326">
        <v>737</v>
      </c>
      <c r="D751" s="239">
        <f>SUM(D662:D750)</f>
        <v>8958449</v>
      </c>
      <c r="E751" s="239">
        <f>SUM(E662:E750)</f>
        <v>9064043</v>
      </c>
      <c r="F751" s="240">
        <f t="shared" si="11"/>
        <v>101.17870850188464</v>
      </c>
      <c r="G751" s="13"/>
    </row>
    <row r="752" spans="1:7" ht="24.9"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 customHeight="1">
      <c r="A777" s="245">
        <v>81771</v>
      </c>
      <c r="B777" s="246" t="s">
        <v>4263</v>
      </c>
      <c r="C777" s="329">
        <v>763</v>
      </c>
      <c r="D777" s="247">
        <v>0</v>
      </c>
      <c r="E777" s="247">
        <v>0</v>
      </c>
      <c r="F777" s="248" t="str">
        <f t="shared" si="12"/>
        <v>-</v>
      </c>
      <c r="G777" s="13"/>
    </row>
    <row r="778" spans="1:7" ht="24.9"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 customHeight="1">
      <c r="A839" s="245">
        <v>51771</v>
      </c>
      <c r="B839" s="246" t="s">
        <v>3772</v>
      </c>
      <c r="C839" s="329">
        <v>825</v>
      </c>
      <c r="D839" s="247">
        <v>0</v>
      </c>
      <c r="E839" s="247">
        <v>0</v>
      </c>
      <c r="F839" s="248" t="str">
        <f t="shared" si="13"/>
        <v>-</v>
      </c>
      <c r="G839" s="13"/>
    </row>
    <row r="840" spans="1:7" ht="24.9"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 customHeight="1">
      <c r="A850" s="245">
        <v>54431</v>
      </c>
      <c r="B850" s="246" t="s">
        <v>3826</v>
      </c>
      <c r="C850" s="329">
        <v>836</v>
      </c>
      <c r="D850" s="247">
        <v>0</v>
      </c>
      <c r="E850" s="247">
        <v>0</v>
      </c>
      <c r="F850" s="248" t="str">
        <f t="shared" si="13"/>
        <v>-</v>
      </c>
      <c r="G850" s="13"/>
    </row>
    <row r="851" spans="1:7" ht="24.9" customHeight="1">
      <c r="A851" s="245">
        <v>54432</v>
      </c>
      <c r="B851" s="246" t="s">
        <v>3827</v>
      </c>
      <c r="C851" s="329">
        <v>837</v>
      </c>
      <c r="D851" s="247">
        <v>0</v>
      </c>
      <c r="E851" s="247">
        <v>0</v>
      </c>
      <c r="F851" s="248" t="str">
        <f t="shared" ref="F851:F877" si="14">IF(D851&gt;0,IF(E851/D851&gt;=100,"&gt;&gt;100",E851/D851*100),"-")</f>
        <v>-</v>
      </c>
      <c r="G851" s="13"/>
    </row>
    <row r="852" spans="1:7" ht="24.9" customHeight="1">
      <c r="A852" s="245">
        <v>54442</v>
      </c>
      <c r="B852" s="246" t="s">
        <v>3828</v>
      </c>
      <c r="C852" s="329">
        <v>838</v>
      </c>
      <c r="D852" s="247">
        <v>0</v>
      </c>
      <c r="E852" s="247">
        <v>0</v>
      </c>
      <c r="F852" s="248" t="str">
        <f t="shared" si="14"/>
        <v>-</v>
      </c>
      <c r="G852" s="13"/>
    </row>
    <row r="853" spans="1:7" ht="24.9"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 customHeight="1">
      <c r="A871" s="245">
        <v>54761</v>
      </c>
      <c r="B871" s="246" t="s">
        <v>255</v>
      </c>
      <c r="C871" s="329">
        <v>857</v>
      </c>
      <c r="D871" s="247">
        <v>0</v>
      </c>
      <c r="E871" s="247">
        <v>0</v>
      </c>
      <c r="F871" s="248" t="str">
        <f t="shared" si="14"/>
        <v>-</v>
      </c>
      <c r="G871" s="13"/>
    </row>
    <row r="872" spans="1:7" ht="24.9" customHeight="1">
      <c r="A872" s="245">
        <v>54762</v>
      </c>
      <c r="B872" s="246" t="s">
        <v>256</v>
      </c>
      <c r="C872" s="329">
        <v>858</v>
      </c>
      <c r="D872" s="247">
        <v>0</v>
      </c>
      <c r="E872" s="247">
        <v>0</v>
      </c>
      <c r="F872" s="248" t="str">
        <f t="shared" si="14"/>
        <v>-</v>
      </c>
      <c r="G872" s="13"/>
    </row>
    <row r="873" spans="1:7" ht="24.9" customHeight="1">
      <c r="A873" s="245">
        <v>54771</v>
      </c>
      <c r="B873" s="246" t="s">
        <v>257</v>
      </c>
      <c r="C873" s="329">
        <v>859</v>
      </c>
      <c r="D873" s="247">
        <v>0</v>
      </c>
      <c r="E873" s="247">
        <v>0</v>
      </c>
      <c r="F873" s="248" t="str">
        <f t="shared" si="14"/>
        <v>-</v>
      </c>
      <c r="G873" s="13"/>
    </row>
    <row r="874" spans="1:7" ht="24.9"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42" t="s">
        <v>261</v>
      </c>
      <c r="B878" s="543"/>
      <c r="C878" s="543"/>
      <c r="D878" s="544"/>
      <c r="E878" s="13"/>
      <c r="F878" s="13"/>
      <c r="G878" s="13"/>
    </row>
    <row r="879" spans="1:7" ht="39.9" customHeight="1">
      <c r="A879" s="210" t="s">
        <v>4216</v>
      </c>
      <c r="B879" s="211" t="s">
        <v>3481</v>
      </c>
      <c r="C879" s="211" t="s">
        <v>3480</v>
      </c>
      <c r="D879" s="210" t="s">
        <v>447</v>
      </c>
      <c r="E879" s="15"/>
      <c r="F879" s="13"/>
      <c r="G879" s="13"/>
    </row>
    <row r="880" spans="1:7" ht="12">
      <c r="A880" s="102">
        <v>1</v>
      </c>
      <c r="B880" s="106">
        <v>2</v>
      </c>
      <c r="C880" s="104">
        <v>3</v>
      </c>
      <c r="D880" s="104">
        <v>4</v>
      </c>
      <c r="E880" s="16"/>
      <c r="F880" s="13"/>
      <c r="G880" s="13"/>
    </row>
    <row r="881" spans="1:7" ht="24.9"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 customHeight="1">
      <c r="A915" s="216">
        <v>26771</v>
      </c>
      <c r="B915" s="217" t="s">
        <v>4293</v>
      </c>
      <c r="C915" s="323">
        <v>898</v>
      </c>
      <c r="D915" s="170">
        <v>0</v>
      </c>
      <c r="E915" s="17"/>
      <c r="F915" s="13"/>
      <c r="G915" s="13"/>
    </row>
    <row r="916" spans="1:7" ht="24.9"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A878:D878"/>
    <mergeCell ref="A262:F262"/>
    <mergeCell ref="A11:F11"/>
    <mergeCell ref="A396:F396"/>
    <mergeCell ref="A620:F620"/>
    <mergeCell ref="B4:F4"/>
    <mergeCell ref="B5:F5"/>
    <mergeCell ref="B6:F6"/>
    <mergeCell ref="B7:F7"/>
    <mergeCell ref="A3:D3"/>
    <mergeCell ref="A1:B1"/>
    <mergeCell ref="E2:F2"/>
    <mergeCell ref="C1:F1"/>
    <mergeCell ref="A2:D2"/>
  </mergeCells>
  <phoneticPr fontId="10" type="noConversion"/>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3.2" zeroHeight="1"/>
  <cols>
    <col min="1" max="1" width="7.6640625" style="4" customWidth="1"/>
    <col min="2" max="2" width="85.6640625" style="4" customWidth="1"/>
    <col min="3" max="3" width="4.33203125" style="4" customWidth="1"/>
    <col min="4" max="4" width="15.6640625" style="4" customWidth="1"/>
    <col min="5" max="5" width="0.88671875" style="4" hidden="1" customWidth="1"/>
    <col min="6" max="6" width="9.109375" style="4" hidden="1" customWidth="1"/>
    <col min="7" max="7" width="0.88671875" style="4" customWidth="1"/>
    <col min="8" max="16384" width="9.109375" style="4" hidden="1"/>
  </cols>
  <sheetData>
    <row r="1" spans="1:6" s="1" customFormat="1" ht="20.100000000000001" customHeight="1" thickBot="1">
      <c r="A1" s="553" t="s">
        <v>4302</v>
      </c>
      <c r="B1" s="554"/>
      <c r="C1" s="557" t="s">
        <v>2414</v>
      </c>
      <c r="D1" s="558"/>
    </row>
    <row r="2" spans="1:6" s="3" customFormat="1" ht="39.9"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5" customHeight="1">
      <c r="A8" s="63"/>
      <c r="B8" s="372"/>
      <c r="C8" s="373"/>
      <c r="D8" s="373"/>
      <c r="E8" s="60"/>
      <c r="F8" s="61"/>
    </row>
    <row r="9" spans="1:6" ht="12.9"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48" t="s">
        <v>4421</v>
      </c>
      <c r="B243" s="549"/>
      <c r="C243" s="549"/>
      <c r="D243" s="550"/>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 customHeight="1">
      <c r="A409" s="182" t="s">
        <v>1615</v>
      </c>
      <c r="B409" s="174" t="s">
        <v>1616</v>
      </c>
      <c r="C409" s="333">
        <v>397</v>
      </c>
      <c r="D409" s="170"/>
    </row>
    <row r="410" spans="1:4" ht="24.9"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5"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3.2" zeroHeight="1"/>
  <cols>
    <col min="1" max="1" width="7.6640625" style="4" customWidth="1"/>
    <col min="2" max="2" width="70.6640625" style="4" customWidth="1"/>
    <col min="3" max="3" width="4.33203125" style="4" customWidth="1"/>
    <col min="4" max="5" width="15.6640625" style="4" customWidth="1"/>
    <col min="6" max="6" width="6.88671875" style="4" customWidth="1"/>
    <col min="7" max="7" width="0.88671875" style="4" customWidth="1"/>
    <col min="8" max="16384" width="0" style="4" hidden="1"/>
  </cols>
  <sheetData>
    <row r="1" spans="1:6" s="1" customFormat="1" ht="20.100000000000001" customHeight="1" thickBot="1">
      <c r="A1" s="561" t="s">
        <v>4302</v>
      </c>
      <c r="B1" s="562"/>
      <c r="C1" s="563" t="s">
        <v>4303</v>
      </c>
      <c r="D1" s="563"/>
      <c r="E1" s="563"/>
      <c r="F1" s="563"/>
    </row>
    <row r="2" spans="1:6" ht="39.9" customHeight="1" thickBot="1">
      <c r="A2" s="567" t="s">
        <v>3352</v>
      </c>
      <c r="B2" s="567"/>
      <c r="C2" s="567"/>
      <c r="D2" s="568"/>
      <c r="E2" s="565" t="s">
        <v>2442</v>
      </c>
      <c r="F2" s="566"/>
    </row>
    <row r="3" spans="1:6" ht="30" customHeight="1">
      <c r="A3" s="564" t="str">
        <f>IF(RefStr!F6&lt;&gt;"",LOOKUP(RefStr!F6,RefStr!N40:N64,RefStr!Q40:Q64)," - prije popunjavanja obrasca izaberite razdoblje -")</f>
        <v>za razdoblje 1. siječnja do 31. prosinca 2014. godine</v>
      </c>
      <c r="B3" s="564"/>
      <c r="C3" s="564"/>
      <c r="D3" s="564"/>
      <c r="E3" s="28"/>
      <c r="F3" s="28"/>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8" priority="1" stopIfTrue="1" operator="lessThan">
      <formula>0</formula>
    </cfRule>
  </conditionalFormatting>
  <conditionalFormatting sqref="C9:D9">
    <cfRule type="cellIs" dxfId="17"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10" workbookViewId="0">
      <selection activeCell="D43" sqref="D43"/>
    </sheetView>
  </sheetViews>
  <sheetFormatPr defaultColWidth="0" defaultRowHeight="13.2" zeroHeight="1"/>
  <cols>
    <col min="1" max="1" width="7.6640625" style="4" customWidth="1"/>
    <col min="2" max="2" width="70.6640625" style="4" customWidth="1"/>
    <col min="3" max="3" width="4.33203125" style="4" customWidth="1"/>
    <col min="4" max="5" width="15.6640625" style="4" customWidth="1"/>
    <col min="6" max="6" width="0.88671875" style="4" hidden="1" customWidth="1"/>
    <col min="7" max="7" width="0.88671875" style="4" customWidth="1"/>
    <col min="8" max="16384" width="9.109375" style="4" hidden="1"/>
  </cols>
  <sheetData>
    <row r="1" spans="1:6" s="1" customFormat="1" ht="20.100000000000001" customHeight="1" thickBot="1">
      <c r="A1" s="534" t="s">
        <v>4302</v>
      </c>
      <c r="B1" s="535"/>
      <c r="C1" s="572" t="s">
        <v>4212</v>
      </c>
      <c r="D1" s="572"/>
      <c r="E1" s="572"/>
    </row>
    <row r="2" spans="1:6" s="3" customFormat="1" ht="48" customHeight="1" thickBot="1">
      <c r="A2" s="569" t="s">
        <v>2014</v>
      </c>
      <c r="B2" s="570"/>
      <c r="C2" s="541"/>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2.9" customHeight="1"/>
    <row r="9" spans="1:6" ht="12.9"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94089</v>
      </c>
      <c r="E12" s="289">
        <f>E13+E29</f>
        <v>52805</v>
      </c>
    </row>
    <row r="13" spans="1:6" ht="14.1" customHeight="1">
      <c r="A13" s="290" t="s">
        <v>1023</v>
      </c>
      <c r="B13" s="169" t="s">
        <v>1024</v>
      </c>
      <c r="C13" s="333">
        <v>2</v>
      </c>
      <c r="D13" s="218">
        <f>D14+D21</f>
        <v>0</v>
      </c>
      <c r="E13" s="171">
        <f>E14+E21</f>
        <v>52805</v>
      </c>
    </row>
    <row r="14" spans="1:6" ht="14.1" customHeight="1">
      <c r="A14" s="290" t="s">
        <v>3471</v>
      </c>
      <c r="B14" s="169" t="s">
        <v>1025</v>
      </c>
      <c r="C14" s="333">
        <v>3</v>
      </c>
      <c r="D14" s="218">
        <f>SUM(D15:D20)</f>
        <v>0</v>
      </c>
      <c r="E14" s="171">
        <f>SUM(E15:E20)</f>
        <v>52805</v>
      </c>
    </row>
    <row r="15" spans="1:6" ht="14.1" customHeight="1">
      <c r="A15" s="290" t="s">
        <v>3471</v>
      </c>
      <c r="B15" s="169" t="s">
        <v>78</v>
      </c>
      <c r="C15" s="333">
        <v>4</v>
      </c>
      <c r="D15" s="220"/>
      <c r="E15" s="170">
        <v>0</v>
      </c>
    </row>
    <row r="16" spans="1:6" ht="14.1" customHeight="1">
      <c r="A16" s="290" t="s">
        <v>3471</v>
      </c>
      <c r="B16" s="169" t="s">
        <v>2041</v>
      </c>
      <c r="C16" s="333">
        <v>5</v>
      </c>
      <c r="D16" s="220"/>
      <c r="E16" s="170">
        <v>52805</v>
      </c>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94089</v>
      </c>
      <c r="E29" s="171">
        <f>E30+E37</f>
        <v>0</v>
      </c>
    </row>
    <row r="30" spans="1:5" ht="14.1" customHeight="1">
      <c r="A30" s="290" t="s">
        <v>3471</v>
      </c>
      <c r="B30" s="169" t="s">
        <v>2051</v>
      </c>
      <c r="C30" s="333">
        <v>19</v>
      </c>
      <c r="D30" s="218">
        <f>SUM(D31:D36)</f>
        <v>41754</v>
      </c>
      <c r="E30" s="171">
        <f>SUM(E31:E36)</f>
        <v>0</v>
      </c>
    </row>
    <row r="31" spans="1:5" ht="14.1" customHeight="1">
      <c r="A31" s="290" t="s">
        <v>3471</v>
      </c>
      <c r="B31" s="169" t="s">
        <v>78</v>
      </c>
      <c r="C31" s="333">
        <v>20</v>
      </c>
      <c r="D31" s="220"/>
      <c r="E31" s="170"/>
    </row>
    <row r="32" spans="1:5" ht="14.1" customHeight="1">
      <c r="A32" s="290" t="s">
        <v>3471</v>
      </c>
      <c r="B32" s="169" t="s">
        <v>2041</v>
      </c>
      <c r="C32" s="333">
        <v>21</v>
      </c>
      <c r="D32" s="220"/>
      <c r="E32" s="170">
        <v>0</v>
      </c>
    </row>
    <row r="33" spans="1:5" ht="14.1" customHeight="1">
      <c r="A33" s="290" t="s">
        <v>3471</v>
      </c>
      <c r="B33" s="169" t="s">
        <v>4478</v>
      </c>
      <c r="C33" s="333">
        <v>22</v>
      </c>
      <c r="D33" s="220"/>
      <c r="E33" s="170"/>
    </row>
    <row r="34" spans="1:5" ht="14.1" customHeight="1">
      <c r="A34" s="290" t="s">
        <v>3471</v>
      </c>
      <c r="B34" s="169" t="s">
        <v>2042</v>
      </c>
      <c r="C34" s="333">
        <v>23</v>
      </c>
      <c r="D34" s="220">
        <v>41754</v>
      </c>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52335</v>
      </c>
      <c r="E37" s="171">
        <f>SUM(E38:E44)</f>
        <v>0</v>
      </c>
    </row>
    <row r="38" spans="1:5" ht="14.1" customHeight="1">
      <c r="A38" s="290" t="s">
        <v>3471</v>
      </c>
      <c r="B38" s="169" t="s">
        <v>2045</v>
      </c>
      <c r="C38" s="333">
        <v>27</v>
      </c>
      <c r="D38" s="220">
        <v>13306</v>
      </c>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v>39029</v>
      </c>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7085</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v>0</v>
      </c>
      <c r="E47" s="170">
        <v>0</v>
      </c>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7085</v>
      </c>
    </row>
    <row r="52" spans="1:5" ht="14.1" customHeight="1">
      <c r="A52" s="290" t="s">
        <v>3471</v>
      </c>
      <c r="B52" s="169" t="s">
        <v>1267</v>
      </c>
      <c r="C52" s="333">
        <v>41</v>
      </c>
      <c r="D52" s="220"/>
      <c r="E52" s="170">
        <v>7085</v>
      </c>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16" priority="1" stopIfTrue="1" operator="equal">
      <formula>"Obrazac ima još nezadovoljenih kontrola, provjerite list Kontrole"</formula>
    </cfRule>
  </conditionalFormatting>
  <conditionalFormatting sqref="D12:E14 D21:E21 D29:E30 D37:E37 D45:E46 D51:E51">
    <cfRule type="cellIs" dxfId="15"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workbookViewId="0">
      <selection activeCell="E73" sqref="E73"/>
    </sheetView>
  </sheetViews>
  <sheetFormatPr defaultColWidth="0" defaultRowHeight="13.2" zeroHeight="1"/>
  <cols>
    <col min="1" max="1" width="7.6640625" style="4" customWidth="1"/>
    <col min="2" max="2" width="70.6640625" style="4" customWidth="1"/>
    <col min="3" max="3" width="4.6640625" style="4" customWidth="1"/>
    <col min="4" max="5" width="15.6640625" style="4" customWidth="1"/>
    <col min="6" max="6" width="6.6640625" style="4" customWidth="1"/>
    <col min="7" max="7" width="0.88671875" style="4" customWidth="1"/>
    <col min="8" max="16384" width="0" style="4" hidden="1"/>
  </cols>
  <sheetData>
    <row r="1" spans="1:6" s="1" customFormat="1" ht="20.100000000000001" customHeight="1" thickBot="1">
      <c r="A1" s="574" t="s">
        <v>4302</v>
      </c>
      <c r="B1" s="575"/>
      <c r="C1" s="576" t="s">
        <v>347</v>
      </c>
      <c r="D1" s="577"/>
      <c r="E1" s="577"/>
      <c r="F1" s="577"/>
    </row>
    <row r="2" spans="1:6" ht="39.9" customHeight="1" thickBot="1">
      <c r="A2" s="567" t="s">
        <v>3839</v>
      </c>
      <c r="B2" s="567"/>
      <c r="C2" s="567"/>
      <c r="D2" s="568"/>
      <c r="E2" s="578" t="s">
        <v>2819</v>
      </c>
      <c r="F2" s="579"/>
    </row>
    <row r="3" spans="1:6" s="3" customFormat="1" ht="30" customHeight="1">
      <c r="A3" s="573" t="str">
        <f>IF(RefStr!F6&lt;&gt;"",LOOKUP(RefStr!F6,RefStr!N40:N64,RefStr!R40:R64)," - prije popunjavanja obrasca izaberite razdoblje -")</f>
        <v>stanje na dan 31. prosinca 2014. godine</v>
      </c>
      <c r="B3" s="573"/>
      <c r="C3" s="573"/>
      <c r="D3" s="573"/>
      <c r="E3" s="4"/>
      <c r="F3" s="4"/>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2.9" customHeight="1"/>
    <row r="9" spans="1:6" ht="12.9"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458492</v>
      </c>
      <c r="E12" s="349">
        <f>E13+E72</f>
        <v>458022</v>
      </c>
      <c r="F12" s="343">
        <f>IF(D12&gt;0,IF(E12/D12&gt;=100,"&gt;&gt;100",E12/D12*100),"-")</f>
        <v>99.897490032541455</v>
      </c>
    </row>
    <row r="13" spans="1:6" ht="14.1" customHeight="1">
      <c r="A13" s="266">
        <v>0</v>
      </c>
      <c r="B13" s="267" t="s">
        <v>1245</v>
      </c>
      <c r="C13" s="268">
        <v>2</v>
      </c>
      <c r="D13" s="275">
        <f>D14+D18+D56+D57+D61+D68</f>
        <v>384307</v>
      </c>
      <c r="E13" s="275">
        <f>E14+E18+E56+E57+E61+E68</f>
        <v>331502</v>
      </c>
      <c r="F13" s="270">
        <f t="shared" ref="F13:F76" si="0">IF(D13&gt;0,IF(E13/D13&gt;=100,"&gt;&gt;100",E13/D13*100),"-")</f>
        <v>86.259683013840487</v>
      </c>
    </row>
    <row r="14" spans="1:6" ht="14.1" customHeight="1">
      <c r="A14" s="266" t="s">
        <v>1246</v>
      </c>
      <c r="B14" s="267" t="s">
        <v>1796</v>
      </c>
      <c r="C14" s="268">
        <v>3</v>
      </c>
      <c r="D14" s="275">
        <f>D15+D16-D17</f>
        <v>0</v>
      </c>
      <c r="E14" s="275">
        <f>E15+E16-E17</f>
        <v>0</v>
      </c>
      <c r="F14" s="270" t="str">
        <f t="shared" si="0"/>
        <v>-</v>
      </c>
    </row>
    <row r="15" spans="1:6" ht="14.1" customHeight="1">
      <c r="A15" s="266" t="s">
        <v>1797</v>
      </c>
      <c r="B15" s="267" t="s">
        <v>1798</v>
      </c>
      <c r="C15" s="268">
        <v>4</v>
      </c>
      <c r="D15" s="269">
        <v>0</v>
      </c>
      <c r="E15" s="269">
        <v>0</v>
      </c>
      <c r="F15" s="270" t="str">
        <f t="shared" si="0"/>
        <v>-</v>
      </c>
    </row>
    <row r="16" spans="1:6" ht="14.1" customHeight="1">
      <c r="A16" s="266" t="s">
        <v>1799</v>
      </c>
      <c r="B16" s="267" t="s">
        <v>3298</v>
      </c>
      <c r="C16" s="268">
        <v>5</v>
      </c>
      <c r="D16" s="269">
        <v>0</v>
      </c>
      <c r="E16" s="269">
        <v>0</v>
      </c>
      <c r="F16" s="270" t="str">
        <f t="shared" si="0"/>
        <v>-</v>
      </c>
    </row>
    <row r="17" spans="1:6" ht="14.1" customHeight="1">
      <c r="A17" s="266" t="s">
        <v>3299</v>
      </c>
      <c r="B17" s="267" t="s">
        <v>3300</v>
      </c>
      <c r="C17" s="268">
        <v>6</v>
      </c>
      <c r="D17" s="269">
        <v>0</v>
      </c>
      <c r="E17" s="269">
        <v>0</v>
      </c>
      <c r="F17" s="270" t="str">
        <f t="shared" si="0"/>
        <v>-</v>
      </c>
    </row>
    <row r="18" spans="1:6" ht="14.1" customHeight="1">
      <c r="A18" s="266" t="s">
        <v>3301</v>
      </c>
      <c r="B18" s="267" t="s">
        <v>3302</v>
      </c>
      <c r="C18" s="268">
        <v>7</v>
      </c>
      <c r="D18" s="275">
        <f>D19+D25+D34+D40+D46+D50</f>
        <v>384307</v>
      </c>
      <c r="E18" s="275">
        <f>E19+E25+E34+E40+E46+E50</f>
        <v>331502</v>
      </c>
      <c r="F18" s="270">
        <f t="shared" si="0"/>
        <v>86.259683013840487</v>
      </c>
    </row>
    <row r="19" spans="1:6" ht="14.1" customHeight="1">
      <c r="A19" s="344" t="s">
        <v>3303</v>
      </c>
      <c r="B19" s="267" t="s">
        <v>695</v>
      </c>
      <c r="C19" s="268">
        <v>8</v>
      </c>
      <c r="D19" s="275">
        <f>SUM(D20:D23)-D24</f>
        <v>0</v>
      </c>
      <c r="E19" s="275">
        <f>SUM(E20:E23)-E24</f>
        <v>0</v>
      </c>
      <c r="F19" s="270" t="str">
        <f t="shared" si="0"/>
        <v>-</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0</v>
      </c>
      <c r="E21" s="269">
        <v>0</v>
      </c>
      <c r="F21" s="270" t="str">
        <f t="shared" si="0"/>
        <v>-</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0</v>
      </c>
      <c r="E23" s="269">
        <v>0</v>
      </c>
      <c r="F23" s="270" t="str">
        <f t="shared" si="0"/>
        <v>-</v>
      </c>
    </row>
    <row r="24" spans="1:6" ht="14.1" customHeight="1">
      <c r="A24" s="266" t="s">
        <v>3308</v>
      </c>
      <c r="B24" s="267" t="s">
        <v>3309</v>
      </c>
      <c r="C24" s="268">
        <v>13</v>
      </c>
      <c r="D24" s="269">
        <v>0</v>
      </c>
      <c r="E24" s="269">
        <v>0</v>
      </c>
      <c r="F24" s="270" t="str">
        <f t="shared" si="0"/>
        <v>-</v>
      </c>
    </row>
    <row r="25" spans="1:6" ht="14.1" customHeight="1">
      <c r="A25" s="344" t="s">
        <v>3310</v>
      </c>
      <c r="B25" s="267" t="s">
        <v>696</v>
      </c>
      <c r="C25" s="268">
        <v>14</v>
      </c>
      <c r="D25" s="275">
        <f>SUM(D26:D32)-D33</f>
        <v>147906</v>
      </c>
      <c r="E25" s="275">
        <f>SUM(E26:E32)-E33</f>
        <v>101614</v>
      </c>
      <c r="F25" s="270">
        <f t="shared" si="0"/>
        <v>68.701742998931763</v>
      </c>
    </row>
    <row r="26" spans="1:6" ht="14.1" customHeight="1">
      <c r="A26" s="266" t="s">
        <v>3311</v>
      </c>
      <c r="B26" s="267" t="s">
        <v>717</v>
      </c>
      <c r="C26" s="268">
        <v>15</v>
      </c>
      <c r="D26" s="269">
        <v>741120</v>
      </c>
      <c r="E26" s="269">
        <v>741120</v>
      </c>
      <c r="F26" s="270">
        <f t="shared" si="0"/>
        <v>100</v>
      </c>
    </row>
    <row r="27" spans="1:6" ht="14.1" customHeight="1">
      <c r="A27" s="266" t="s">
        <v>3312</v>
      </c>
      <c r="B27" s="267" t="s">
        <v>3449</v>
      </c>
      <c r="C27" s="268">
        <v>16</v>
      </c>
      <c r="D27" s="269">
        <v>64350</v>
      </c>
      <c r="E27" s="269">
        <v>64350</v>
      </c>
      <c r="F27" s="270">
        <f t="shared" si="0"/>
        <v>100</v>
      </c>
    </row>
    <row r="28" spans="1:6" ht="14.1" customHeight="1">
      <c r="A28" s="266" t="s">
        <v>3313</v>
      </c>
      <c r="B28" s="267" t="s">
        <v>719</v>
      </c>
      <c r="C28" s="268">
        <v>17</v>
      </c>
      <c r="D28" s="269">
        <v>82110</v>
      </c>
      <c r="E28" s="269">
        <v>82110</v>
      </c>
      <c r="F28" s="270">
        <f t="shared" si="0"/>
        <v>100</v>
      </c>
    </row>
    <row r="29" spans="1:6" ht="14.1" customHeight="1">
      <c r="A29" s="266" t="s">
        <v>3314</v>
      </c>
      <c r="B29" s="267" t="s">
        <v>720</v>
      </c>
      <c r="C29" s="268">
        <v>18</v>
      </c>
      <c r="D29" s="269">
        <v>0</v>
      </c>
      <c r="E29" s="269">
        <v>0</v>
      </c>
      <c r="F29" s="270" t="str">
        <f t="shared" si="0"/>
        <v>-</v>
      </c>
    </row>
    <row r="30" spans="1:6" ht="14.1" customHeight="1">
      <c r="A30" s="266" t="s">
        <v>3315</v>
      </c>
      <c r="B30" s="267" t="s">
        <v>3316</v>
      </c>
      <c r="C30" s="268">
        <v>19</v>
      </c>
      <c r="D30" s="269">
        <v>410137</v>
      </c>
      <c r="E30" s="269">
        <v>428776</v>
      </c>
      <c r="F30" s="270">
        <f t="shared" si="0"/>
        <v>104.5445790065271</v>
      </c>
    </row>
    <row r="31" spans="1:6" ht="14.1" customHeight="1">
      <c r="A31" s="266" t="s">
        <v>3317</v>
      </c>
      <c r="B31" s="267" t="s">
        <v>722</v>
      </c>
      <c r="C31" s="268">
        <v>20</v>
      </c>
      <c r="D31" s="269">
        <v>0</v>
      </c>
      <c r="E31" s="269">
        <v>0</v>
      </c>
      <c r="F31" s="270" t="str">
        <f t="shared" si="0"/>
        <v>-</v>
      </c>
    </row>
    <row r="32" spans="1:6" ht="14.1" customHeight="1">
      <c r="A32" s="266" t="s">
        <v>3318</v>
      </c>
      <c r="B32" s="267" t="s">
        <v>723</v>
      </c>
      <c r="C32" s="268">
        <v>21</v>
      </c>
      <c r="D32" s="269">
        <v>344092</v>
      </c>
      <c r="E32" s="269">
        <v>352807</v>
      </c>
      <c r="F32" s="270">
        <f t="shared" si="0"/>
        <v>102.53275286841892</v>
      </c>
    </row>
    <row r="33" spans="1:6" ht="14.1" customHeight="1">
      <c r="A33" s="266" t="s">
        <v>3319</v>
      </c>
      <c r="B33" s="267" t="s">
        <v>3320</v>
      </c>
      <c r="C33" s="268">
        <v>22</v>
      </c>
      <c r="D33" s="269">
        <v>1493903</v>
      </c>
      <c r="E33" s="269">
        <v>1567549</v>
      </c>
      <c r="F33" s="270">
        <f t="shared" si="0"/>
        <v>104.9297712100451</v>
      </c>
    </row>
    <row r="34" spans="1:6" ht="14.1" customHeight="1">
      <c r="A34" s="344" t="s">
        <v>3321</v>
      </c>
      <c r="B34" s="267" t="s">
        <v>697</v>
      </c>
      <c r="C34" s="268">
        <v>23</v>
      </c>
      <c r="D34" s="275">
        <f>SUM(D35:D38)-D39</f>
        <v>0</v>
      </c>
      <c r="E34" s="275">
        <f>SUM(E35:E38)-E39</f>
        <v>0</v>
      </c>
      <c r="F34" s="270" t="str">
        <f t="shared" si="0"/>
        <v>-</v>
      </c>
    </row>
    <row r="35" spans="1:6" ht="14.1" customHeight="1">
      <c r="A35" s="266" t="s">
        <v>154</v>
      </c>
      <c r="B35" s="267" t="s">
        <v>724</v>
      </c>
      <c r="C35" s="268">
        <v>24</v>
      </c>
      <c r="D35" s="269">
        <v>0</v>
      </c>
      <c r="E35" s="269">
        <v>0</v>
      </c>
      <c r="F35" s="270" t="str">
        <f t="shared" si="0"/>
        <v>-</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0</v>
      </c>
      <c r="E39" s="269">
        <v>0</v>
      </c>
      <c r="F39" s="270" t="str">
        <f t="shared" si="0"/>
        <v>-</v>
      </c>
    </row>
    <row r="40" spans="1:6" ht="14.1" customHeight="1">
      <c r="A40" s="344" t="s">
        <v>161</v>
      </c>
      <c r="B40" s="267" t="s">
        <v>3114</v>
      </c>
      <c r="C40" s="268">
        <v>29</v>
      </c>
      <c r="D40" s="275">
        <f>SUM(D41:D44)-D45</f>
        <v>230536</v>
      </c>
      <c r="E40" s="275">
        <f>SUM(E41:E44)-E45</f>
        <v>226388</v>
      </c>
      <c r="F40" s="270">
        <f t="shared" si="0"/>
        <v>98.200714855814269</v>
      </c>
    </row>
    <row r="41" spans="1:6" ht="14.1" customHeight="1">
      <c r="A41" s="266" t="s">
        <v>162</v>
      </c>
      <c r="B41" s="267" t="s">
        <v>192</v>
      </c>
      <c r="C41" s="268">
        <v>30</v>
      </c>
      <c r="D41" s="269">
        <v>264479</v>
      </c>
      <c r="E41" s="269">
        <v>233838</v>
      </c>
      <c r="F41" s="270">
        <f t="shared" si="0"/>
        <v>88.414581119862063</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33943</v>
      </c>
      <c r="E45" s="269">
        <v>7450</v>
      </c>
      <c r="F45" s="270">
        <f t="shared" si="0"/>
        <v>21.948560822555461</v>
      </c>
    </row>
    <row r="46" spans="1:6" ht="14.1" customHeight="1">
      <c r="A46" s="344" t="s">
        <v>2850</v>
      </c>
      <c r="B46" s="267" t="s">
        <v>699</v>
      </c>
      <c r="C46" s="268">
        <v>35</v>
      </c>
      <c r="D46" s="275">
        <f>SUM(D47:D48)-D49</f>
        <v>0</v>
      </c>
      <c r="E46" s="275">
        <f>SUM(E47:E48)-E49</f>
        <v>0</v>
      </c>
      <c r="F46" s="270" t="str">
        <f t="shared" si="0"/>
        <v>-</v>
      </c>
    </row>
    <row r="47" spans="1:6" ht="14.1" customHeight="1">
      <c r="A47" s="266" t="s">
        <v>700</v>
      </c>
      <c r="B47" s="267" t="s">
        <v>3702</v>
      </c>
      <c r="C47" s="268">
        <v>36</v>
      </c>
      <c r="D47" s="269">
        <v>0</v>
      </c>
      <c r="E47" s="269">
        <v>0</v>
      </c>
      <c r="F47" s="270" t="str">
        <f t="shared" si="0"/>
        <v>-</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5865</v>
      </c>
      <c r="E50" s="275">
        <f>SUM(E51:E54)-E55</f>
        <v>3500</v>
      </c>
      <c r="F50" s="270">
        <f t="shared" si="0"/>
        <v>59.676044330775788</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11190</v>
      </c>
      <c r="E52" s="269">
        <v>11190</v>
      </c>
      <c r="F52" s="270">
        <f t="shared" si="0"/>
        <v>100</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5325</v>
      </c>
      <c r="E55" s="269">
        <v>7690</v>
      </c>
      <c r="F55" s="270">
        <f t="shared" si="0"/>
        <v>144.41314553990608</v>
      </c>
    </row>
    <row r="56" spans="1:6" ht="14.1" customHeight="1">
      <c r="A56" s="266" t="s">
        <v>4477</v>
      </c>
      <c r="B56" s="267" t="s">
        <v>4478</v>
      </c>
      <c r="C56" s="268">
        <v>45</v>
      </c>
      <c r="D56" s="269">
        <v>0</v>
      </c>
      <c r="E56" s="269">
        <v>0</v>
      </c>
      <c r="F56" s="270" t="str">
        <f t="shared" si="0"/>
        <v>-</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165929</v>
      </c>
      <c r="E59" s="269">
        <v>207683</v>
      </c>
      <c r="F59" s="270">
        <f t="shared" si="0"/>
        <v>125.16377486756384</v>
      </c>
    </row>
    <row r="60" spans="1:6" ht="14.1" customHeight="1">
      <c r="A60" s="266" t="s">
        <v>4484</v>
      </c>
      <c r="B60" s="267" t="s">
        <v>1537</v>
      </c>
      <c r="C60" s="268">
        <v>49</v>
      </c>
      <c r="D60" s="269">
        <v>165929</v>
      </c>
      <c r="E60" s="269">
        <v>207683</v>
      </c>
      <c r="F60" s="270">
        <f t="shared" si="0"/>
        <v>125.16377486756384</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74185</v>
      </c>
      <c r="E72" s="275">
        <f>E73+E78+E84+E115+E131+E143+E153+E154</f>
        <v>126520</v>
      </c>
      <c r="F72" s="270">
        <f t="shared" si="0"/>
        <v>170.54660645683089</v>
      </c>
    </row>
    <row r="73" spans="1:6" ht="14.1" customHeight="1">
      <c r="A73" s="266" t="s">
        <v>2758</v>
      </c>
      <c r="B73" s="267" t="s">
        <v>842</v>
      </c>
      <c r="C73" s="268">
        <v>62</v>
      </c>
      <c r="D73" s="275">
        <f>SUM(D74:D77)</f>
        <v>12017</v>
      </c>
      <c r="E73" s="275">
        <f>SUM(E74:E77)</f>
        <v>25323</v>
      </c>
      <c r="F73" s="270">
        <f t="shared" si="0"/>
        <v>210.72647083298662</v>
      </c>
    </row>
    <row r="74" spans="1:6" ht="14.1" customHeight="1">
      <c r="A74" s="266" t="s">
        <v>1558</v>
      </c>
      <c r="B74" s="267" t="s">
        <v>1629</v>
      </c>
      <c r="C74" s="268">
        <v>63</v>
      </c>
      <c r="D74" s="269">
        <v>10768</v>
      </c>
      <c r="E74" s="269">
        <v>23809</v>
      </c>
      <c r="F74" s="270">
        <f t="shared" si="0"/>
        <v>221.10884101040119</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1249</v>
      </c>
      <c r="E76" s="269">
        <v>1514</v>
      </c>
      <c r="F76" s="270">
        <f t="shared" si="0"/>
        <v>121.21697357886309</v>
      </c>
    </row>
    <row r="77" spans="1:6" ht="14.1" customHeight="1">
      <c r="A77" s="266" t="s">
        <v>1634</v>
      </c>
      <c r="B77" s="267" t="s">
        <v>1635</v>
      </c>
      <c r="C77" s="268">
        <v>66</v>
      </c>
      <c r="D77" s="269">
        <v>0</v>
      </c>
      <c r="E77" s="269">
        <v>0</v>
      </c>
      <c r="F77" s="270" t="str">
        <f t="shared" ref="F77:F140" si="1">IF(D77&gt;0,IF(E77/D77&gt;=100,"&gt;&gt;100",E77/D77*100),"-")</f>
        <v>-</v>
      </c>
    </row>
    <row r="78" spans="1:6" ht="24.9" customHeight="1">
      <c r="A78" s="266" t="s">
        <v>1636</v>
      </c>
      <c r="B78" s="267" t="s">
        <v>4439</v>
      </c>
      <c r="C78" s="268">
        <v>67</v>
      </c>
      <c r="D78" s="275">
        <f>SUM(D79:D83)</f>
        <v>62168</v>
      </c>
      <c r="E78" s="275">
        <f>SUM(E79:E83)</f>
        <v>101197</v>
      </c>
      <c r="F78" s="270">
        <f t="shared" si="1"/>
        <v>162.77988675846095</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0</v>
      </c>
      <c r="E81" s="269">
        <v>0</v>
      </c>
      <c r="F81" s="270" t="str">
        <f t="shared" si="1"/>
        <v>-</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62168</v>
      </c>
      <c r="E83" s="269">
        <v>101197</v>
      </c>
      <c r="F83" s="270">
        <f t="shared" si="1"/>
        <v>162.77988675846095</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0</v>
      </c>
      <c r="E143" s="275">
        <f>SUM(E144:E151)-E152</f>
        <v>0</v>
      </c>
      <c r="F143" s="270" t="str">
        <f t="shared" si="2"/>
        <v>-</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0</v>
      </c>
      <c r="E148" s="269">
        <v>0</v>
      </c>
      <c r="F148" s="270" t="str">
        <f t="shared" si="2"/>
        <v>-</v>
      </c>
    </row>
    <row r="149" spans="1:6" ht="14.1" customHeight="1">
      <c r="A149" s="266" t="s">
        <v>462</v>
      </c>
      <c r="B149" s="267" t="s">
        <v>628</v>
      </c>
      <c r="C149" s="268">
        <v>138</v>
      </c>
      <c r="D149" s="269">
        <v>0</v>
      </c>
      <c r="E149" s="269">
        <v>0</v>
      </c>
      <c r="F149" s="270" t="str">
        <f t="shared" si="2"/>
        <v>-</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0</v>
      </c>
      <c r="E153" s="269">
        <v>0</v>
      </c>
      <c r="F153" s="270" t="str">
        <f t="shared" si="2"/>
        <v>-</v>
      </c>
    </row>
    <row r="154" spans="1:6" ht="14.1" customHeight="1">
      <c r="A154" s="266" t="s">
        <v>467</v>
      </c>
      <c r="B154" s="267" t="s">
        <v>3267</v>
      </c>
      <c r="C154" s="268">
        <v>143</v>
      </c>
      <c r="D154" s="275">
        <f>SUM(D155:D156)</f>
        <v>0</v>
      </c>
      <c r="E154" s="275">
        <f>SUM(E155:E156)</f>
        <v>0</v>
      </c>
      <c r="F154" s="270" t="str">
        <f t="shared" si="2"/>
        <v>-</v>
      </c>
    </row>
    <row r="155" spans="1:6" ht="14.1" customHeight="1">
      <c r="A155" s="266" t="s">
        <v>2756</v>
      </c>
      <c r="B155" s="267" t="s">
        <v>2757</v>
      </c>
      <c r="C155" s="268">
        <v>144</v>
      </c>
      <c r="D155" s="269">
        <v>0</v>
      </c>
      <c r="E155" s="269">
        <v>0</v>
      </c>
      <c r="F155" s="270" t="str">
        <f t="shared" si="2"/>
        <v>-</v>
      </c>
    </row>
    <row r="156" spans="1:6" ht="14.1" customHeight="1">
      <c r="A156" s="266" t="s">
        <v>468</v>
      </c>
      <c r="B156" s="267" t="s">
        <v>469</v>
      </c>
      <c r="C156" s="268">
        <v>145</v>
      </c>
      <c r="D156" s="269">
        <v>0</v>
      </c>
      <c r="E156" s="269">
        <v>0</v>
      </c>
      <c r="F156" s="270" t="str">
        <f t="shared" si="2"/>
        <v>-</v>
      </c>
    </row>
    <row r="157" spans="1:6" ht="14.1" customHeight="1">
      <c r="A157" s="266"/>
      <c r="B157" s="267" t="s">
        <v>1974</v>
      </c>
      <c r="C157" s="268">
        <v>146</v>
      </c>
      <c r="D157" s="275">
        <f>D158+D216</f>
        <v>458492</v>
      </c>
      <c r="E157" s="275">
        <f>E158+E216</f>
        <v>458022</v>
      </c>
      <c r="F157" s="270">
        <f t="shared" si="2"/>
        <v>99.897490032541455</v>
      </c>
    </row>
    <row r="158" spans="1:6" ht="14.1" customHeight="1">
      <c r="A158" s="266" t="s">
        <v>470</v>
      </c>
      <c r="B158" s="267" t="s">
        <v>1975</v>
      </c>
      <c r="C158" s="268">
        <v>147</v>
      </c>
      <c r="D158" s="275">
        <f>D159+D168+D169+D185+D213</f>
        <v>7085</v>
      </c>
      <c r="E158" s="275">
        <f>E159+E168+E169+E185+E213</f>
        <v>0</v>
      </c>
      <c r="F158" s="270">
        <f t="shared" si="2"/>
        <v>0</v>
      </c>
    </row>
    <row r="159" spans="1:6" ht="14.1" customHeight="1">
      <c r="A159" s="266" t="s">
        <v>3095</v>
      </c>
      <c r="B159" s="267" t="s">
        <v>1976</v>
      </c>
      <c r="C159" s="268">
        <v>148</v>
      </c>
      <c r="D159" s="275">
        <f>SUM(D160:D167)</f>
        <v>7085</v>
      </c>
      <c r="E159" s="275">
        <f>SUM(E160:E167)</f>
        <v>0</v>
      </c>
      <c r="F159" s="270">
        <f t="shared" ref="F159:F189" si="3">IF(D159&gt;0,IF(E159/D159&gt;=100,"&gt;&gt;100",E159/D159*100),"-")</f>
        <v>0</v>
      </c>
    </row>
    <row r="160" spans="1:6" ht="14.1" customHeight="1">
      <c r="A160" s="266" t="s">
        <v>3096</v>
      </c>
      <c r="B160" s="267" t="s">
        <v>3097</v>
      </c>
      <c r="C160" s="268">
        <v>149</v>
      </c>
      <c r="D160" s="269">
        <v>0</v>
      </c>
      <c r="E160" s="269">
        <v>0</v>
      </c>
      <c r="F160" s="270" t="str">
        <f t="shared" si="3"/>
        <v>-</v>
      </c>
    </row>
    <row r="161" spans="1:6" ht="14.1" customHeight="1">
      <c r="A161" s="266" t="s">
        <v>3098</v>
      </c>
      <c r="B161" s="267" t="s">
        <v>3099</v>
      </c>
      <c r="C161" s="268">
        <v>150</v>
      </c>
      <c r="D161" s="269">
        <v>7085</v>
      </c>
      <c r="E161" s="269">
        <v>0</v>
      </c>
      <c r="F161" s="270">
        <f t="shared" si="3"/>
        <v>0</v>
      </c>
    </row>
    <row r="162" spans="1:6" ht="14.1" customHeight="1">
      <c r="A162" s="266" t="s">
        <v>3100</v>
      </c>
      <c r="B162" s="267" t="s">
        <v>3101</v>
      </c>
      <c r="C162" s="268">
        <v>151</v>
      </c>
      <c r="D162" s="269">
        <v>0</v>
      </c>
      <c r="E162" s="269">
        <v>0</v>
      </c>
      <c r="F162" s="270" t="str">
        <f t="shared" si="3"/>
        <v>-</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0</v>
      </c>
      <c r="E167" s="269">
        <v>0</v>
      </c>
      <c r="F167" s="270" t="str">
        <f t="shared" si="3"/>
        <v>-</v>
      </c>
    </row>
    <row r="168" spans="1:6" ht="14.1" customHeight="1">
      <c r="A168" s="266" t="s">
        <v>3109</v>
      </c>
      <c r="B168" s="267" t="s">
        <v>3110</v>
      </c>
      <c r="C168" s="268">
        <v>157</v>
      </c>
      <c r="D168" s="269">
        <v>0</v>
      </c>
      <c r="E168" s="269">
        <v>0</v>
      </c>
      <c r="F168" s="270" t="str">
        <f t="shared" si="3"/>
        <v>-</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451407</v>
      </c>
      <c r="E216" s="275">
        <f>E217+E225-E229+E233+E234+E235</f>
        <v>458022</v>
      </c>
      <c r="F216" s="270">
        <f t="shared" si="2"/>
        <v>101.46541812599273</v>
      </c>
    </row>
    <row r="217" spans="1:6" ht="14.1" customHeight="1">
      <c r="A217" s="266" t="s">
        <v>1135</v>
      </c>
      <c r="B217" s="267" t="s">
        <v>1065</v>
      </c>
      <c r="C217" s="268">
        <v>206</v>
      </c>
      <c r="D217" s="275">
        <f>D218-D221</f>
        <v>451407</v>
      </c>
      <c r="E217" s="275">
        <f>E218-E221</f>
        <v>458022</v>
      </c>
      <c r="F217" s="270">
        <f t="shared" si="2"/>
        <v>101.46541812599273</v>
      </c>
    </row>
    <row r="218" spans="1:6" ht="14.1" customHeight="1">
      <c r="A218" s="266" t="s">
        <v>1136</v>
      </c>
      <c r="B218" s="267" t="s">
        <v>1066</v>
      </c>
      <c r="C218" s="268">
        <v>207</v>
      </c>
      <c r="D218" s="275">
        <f>SUM(D219:D220)</f>
        <v>451407</v>
      </c>
      <c r="E218" s="275">
        <f>SUM(E219:E220)</f>
        <v>458022</v>
      </c>
      <c r="F218" s="270">
        <f t="shared" si="2"/>
        <v>101.46541812599273</v>
      </c>
    </row>
    <row r="219" spans="1:6" ht="14.1" customHeight="1">
      <c r="A219" s="266" t="s">
        <v>1137</v>
      </c>
      <c r="B219" s="267" t="s">
        <v>1138</v>
      </c>
      <c r="C219" s="268">
        <v>208</v>
      </c>
      <c r="D219" s="269">
        <v>0</v>
      </c>
      <c r="E219" s="269">
        <v>0</v>
      </c>
      <c r="F219" s="270" t="str">
        <f t="shared" si="2"/>
        <v>-</v>
      </c>
    </row>
    <row r="220" spans="1:6" ht="14.1" customHeight="1">
      <c r="A220" s="266" t="s">
        <v>1139</v>
      </c>
      <c r="B220" s="267" t="s">
        <v>1140</v>
      </c>
      <c r="C220" s="268">
        <v>209</v>
      </c>
      <c r="D220" s="269">
        <v>451407</v>
      </c>
      <c r="E220" s="269">
        <v>458022</v>
      </c>
      <c r="F220" s="270">
        <f t="shared" si="2"/>
        <v>101.46541812599273</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0</v>
      </c>
      <c r="E225" s="275">
        <f>SUM(E226:E228)</f>
        <v>0</v>
      </c>
      <c r="F225" s="270" t="str">
        <f t="shared" si="4"/>
        <v>-</v>
      </c>
    </row>
    <row r="226" spans="1:6" ht="14.1" customHeight="1">
      <c r="A226" s="266" t="s">
        <v>145</v>
      </c>
      <c r="B226" s="267" t="s">
        <v>1187</v>
      </c>
      <c r="C226" s="268">
        <v>215</v>
      </c>
      <c r="D226" s="269">
        <v>0</v>
      </c>
      <c r="E226" s="269">
        <v>0</v>
      </c>
      <c r="F226" s="270" t="str">
        <f t="shared" si="4"/>
        <v>-</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0</v>
      </c>
      <c r="E229" s="275">
        <f>SUM(E230:E232)</f>
        <v>0</v>
      </c>
      <c r="F229" s="270" t="str">
        <f t="shared" si="2"/>
        <v>-</v>
      </c>
    </row>
    <row r="230" spans="1:6" ht="14.1" customHeight="1">
      <c r="A230" s="266" t="s">
        <v>2699</v>
      </c>
      <c r="B230" s="267" t="s">
        <v>1191</v>
      </c>
      <c r="C230" s="268">
        <v>219</v>
      </c>
      <c r="D230" s="269">
        <v>0</v>
      </c>
      <c r="E230" s="269">
        <v>0</v>
      </c>
      <c r="F230" s="270" t="str">
        <f t="shared" si="2"/>
        <v>-</v>
      </c>
    </row>
    <row r="231" spans="1:6" ht="14.1" customHeight="1">
      <c r="A231" s="266" t="s">
        <v>2805</v>
      </c>
      <c r="B231" s="267" t="s">
        <v>1192</v>
      </c>
      <c r="C231" s="268">
        <v>220</v>
      </c>
      <c r="D231" s="269">
        <v>0</v>
      </c>
      <c r="E231" s="269">
        <v>0</v>
      </c>
      <c r="F231" s="270" t="str">
        <f t="shared" si="2"/>
        <v>-</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0</v>
      </c>
      <c r="E233" s="269">
        <v>0</v>
      </c>
      <c r="F233" s="270" t="str">
        <f t="shared" si="2"/>
        <v>-</v>
      </c>
    </row>
    <row r="234" spans="1:6" ht="14.1" customHeight="1">
      <c r="A234" s="266" t="s">
        <v>2807</v>
      </c>
      <c r="B234" s="267" t="s">
        <v>0</v>
      </c>
      <c r="C234" s="268">
        <v>223</v>
      </c>
      <c r="D234" s="269">
        <v>0</v>
      </c>
      <c r="E234" s="269">
        <v>0</v>
      </c>
      <c r="F234" s="270" t="str">
        <f t="shared" si="2"/>
        <v>-</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48" t="s">
        <v>4421</v>
      </c>
      <c r="B239" s="549"/>
      <c r="C239" s="549"/>
      <c r="D239" s="549"/>
      <c r="E239" s="580"/>
      <c r="F239" s="581"/>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 customHeight="1">
      <c r="A272" s="266" t="s">
        <v>1097</v>
      </c>
      <c r="B272" s="267" t="s">
        <v>4293</v>
      </c>
      <c r="C272" s="268">
        <v>260</v>
      </c>
      <c r="D272" s="269">
        <v>0</v>
      </c>
      <c r="E272" s="269">
        <v>0</v>
      </c>
      <c r="F272" s="270" t="str">
        <f t="shared" si="5"/>
        <v>-</v>
      </c>
    </row>
    <row r="273" spans="1:6" ht="24.9"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48" t="s">
        <v>1071</v>
      </c>
      <c r="B275" s="549"/>
      <c r="C275" s="549"/>
      <c r="D275" s="549"/>
      <c r="E275" s="580"/>
      <c r="F275" s="581"/>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48" t="s">
        <v>1072</v>
      </c>
      <c r="B284" s="549"/>
      <c r="C284" s="549"/>
      <c r="D284" s="549"/>
      <c r="E284" s="580"/>
      <c r="F284" s="581"/>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284:F284"/>
    <mergeCell ref="B4:F4"/>
    <mergeCell ref="B5:F5"/>
    <mergeCell ref="B6:F6"/>
    <mergeCell ref="B7:F7"/>
    <mergeCell ref="A239:F239"/>
    <mergeCell ref="A3:D3"/>
    <mergeCell ref="A1:B1"/>
    <mergeCell ref="C1:F1"/>
    <mergeCell ref="E2:F2"/>
    <mergeCell ref="A2:D2"/>
    <mergeCell ref="A275:F275"/>
  </mergeCells>
  <phoneticPr fontId="10" type="noConversion"/>
  <conditionalFormatting sqref="D240:E274 D276:E283 D285:E289 D12:E238">
    <cfRule type="cellIs" dxfId="14" priority="9" stopIfTrue="1" operator="lessThan">
      <formula>0</formula>
    </cfRule>
  </conditionalFormatting>
  <conditionalFormatting sqref="D26:D32">
    <cfRule type="cellIs" dxfId="13" priority="8" stopIfTrue="1" operator="lessThan">
      <formula>0</formula>
    </cfRule>
  </conditionalFormatting>
  <conditionalFormatting sqref="D33">
    <cfRule type="cellIs" dxfId="12" priority="7" stopIfTrue="1" operator="lessThan">
      <formula>0</formula>
    </cfRule>
  </conditionalFormatting>
  <conditionalFormatting sqref="D41:D45">
    <cfRule type="cellIs" dxfId="11" priority="6" stopIfTrue="1" operator="lessThan">
      <formula>0</formula>
    </cfRule>
  </conditionalFormatting>
  <conditionalFormatting sqref="D58:D60">
    <cfRule type="cellIs" dxfId="10" priority="5" stopIfTrue="1" operator="lessThan">
      <formula>0</formula>
    </cfRule>
  </conditionalFormatting>
  <conditionalFormatting sqref="D74:D77">
    <cfRule type="cellIs" dxfId="9" priority="4" stopIfTrue="1" operator="lessThan">
      <formula>0</formula>
    </cfRule>
  </conditionalFormatting>
  <conditionalFormatting sqref="D79:D83">
    <cfRule type="cellIs" dxfId="8" priority="3" stopIfTrue="1" operator="lessThan">
      <formula>0</formula>
    </cfRule>
  </conditionalFormatting>
  <conditionalFormatting sqref="D160:D161">
    <cfRule type="cellIs" dxfId="7" priority="2" stopIfTrue="1" operator="lessThan">
      <formula>0</formula>
    </cfRule>
  </conditionalFormatting>
  <conditionalFormatting sqref="D219:D220">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tabSelected="1" workbookViewId="0">
      <selection activeCell="D47" sqref="D47"/>
    </sheetView>
  </sheetViews>
  <sheetFormatPr defaultColWidth="0" defaultRowHeight="13.2" zeroHeight="1"/>
  <cols>
    <col min="1" max="1" width="14.33203125" style="4" customWidth="1"/>
    <col min="2" max="2" width="76.6640625" style="4" customWidth="1"/>
    <col min="3" max="3" width="4.33203125" style="4" customWidth="1"/>
    <col min="4" max="4" width="15.6640625" style="4" customWidth="1"/>
    <col min="5" max="5" width="0.88671875" style="2" hidden="1" customWidth="1"/>
    <col min="6" max="6" width="9.109375" style="2" hidden="1" customWidth="1"/>
    <col min="7" max="7" width="0.88671875" style="2" customWidth="1"/>
    <col min="8" max="16384" width="9.109375" style="2" hidden="1"/>
  </cols>
  <sheetData>
    <row r="1" spans="1:6" s="1" customFormat="1" ht="20.100000000000001" customHeight="1" thickBot="1">
      <c r="A1" s="574" t="s">
        <v>4302</v>
      </c>
      <c r="B1" s="575"/>
      <c r="C1" s="586" t="s">
        <v>347</v>
      </c>
      <c r="D1" s="586"/>
    </row>
    <row r="2" spans="1:6" s="3" customFormat="1" ht="39.9"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s="4" customFormat="1" ht="15" customHeight="1">
      <c r="A5" s="62"/>
      <c r="B5" s="528" t="str">
        <f>RefStr!B12 &amp; " " &amp; RefStr!C12 &amp; ", " &amp; RefStr!B14</f>
        <v>21000 SPLIT, FAUSTA VRANČIĆA 17</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8532 Tehničko i strukovno srednje obrazovanje</v>
      </c>
      <c r="C7" s="531"/>
      <c r="D7" s="531"/>
      <c r="E7" s="531"/>
      <c r="F7" s="531"/>
    </row>
    <row r="8" spans="1:6" ht="12.9" customHeight="1">
      <c r="A8" s="2"/>
      <c r="B8" s="2"/>
      <c r="C8" s="2"/>
      <c r="D8" s="2"/>
    </row>
    <row r="9" spans="1:6" ht="12.9"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v>11539</v>
      </c>
    </row>
    <row r="13" spans="1:6" ht="14.1" customHeight="1">
      <c r="A13" s="353"/>
      <c r="B13" s="354" t="s">
        <v>2019</v>
      </c>
      <c r="C13" s="367">
        <v>2</v>
      </c>
      <c r="D13" s="355">
        <f>D14+D15+D23+D24</f>
        <v>1426093</v>
      </c>
    </row>
    <row r="14" spans="1:6" ht="14.1" customHeight="1">
      <c r="A14" s="353"/>
      <c r="B14" s="354" t="s">
        <v>2020</v>
      </c>
      <c r="C14" s="367">
        <v>3</v>
      </c>
      <c r="D14" s="356"/>
    </row>
    <row r="15" spans="1:6" ht="14.1" customHeight="1">
      <c r="A15" s="353" t="s">
        <v>3095</v>
      </c>
      <c r="B15" s="354" t="s">
        <v>4441</v>
      </c>
      <c r="C15" s="367">
        <v>4</v>
      </c>
      <c r="D15" s="355">
        <f>SUM(D16:D22)</f>
        <v>1414381</v>
      </c>
    </row>
    <row r="16" spans="1:6" ht="14.1" customHeight="1">
      <c r="A16" s="357" t="s">
        <v>3096</v>
      </c>
      <c r="B16" s="362" t="s">
        <v>3097</v>
      </c>
      <c r="C16" s="367">
        <v>5</v>
      </c>
      <c r="D16" s="356">
        <v>1218108</v>
      </c>
    </row>
    <row r="17" spans="1:4" ht="14.1" customHeight="1">
      <c r="A17" s="357" t="s">
        <v>3098</v>
      </c>
      <c r="B17" s="362" t="s">
        <v>3099</v>
      </c>
      <c r="C17" s="367">
        <v>6</v>
      </c>
      <c r="D17" s="356">
        <v>195569</v>
      </c>
    </row>
    <row r="18" spans="1:4" ht="14.1" customHeight="1">
      <c r="A18" s="357" t="s">
        <v>3100</v>
      </c>
      <c r="B18" s="362" t="s">
        <v>3101</v>
      </c>
      <c r="C18" s="367">
        <v>7</v>
      </c>
      <c r="D18" s="356">
        <v>704</v>
      </c>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row>
    <row r="23" spans="1:4" ht="14.1" customHeight="1">
      <c r="A23" s="353" t="s">
        <v>3109</v>
      </c>
      <c r="B23" s="354" t="s">
        <v>3110</v>
      </c>
      <c r="C23" s="367">
        <v>12</v>
      </c>
      <c r="D23" s="356">
        <v>11712</v>
      </c>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1437632</v>
      </c>
    </row>
    <row r="31" spans="1:4" ht="14.1" customHeight="1">
      <c r="A31" s="357"/>
      <c r="B31" s="354" t="s">
        <v>2020</v>
      </c>
      <c r="C31" s="367">
        <v>20</v>
      </c>
      <c r="D31" s="356"/>
    </row>
    <row r="32" spans="1:4" ht="14.1" customHeight="1">
      <c r="A32" s="357" t="s">
        <v>3095</v>
      </c>
      <c r="B32" s="354" t="s">
        <v>4447</v>
      </c>
      <c r="C32" s="367">
        <v>21</v>
      </c>
      <c r="D32" s="355">
        <f>SUM(D33:D39)</f>
        <v>1425920</v>
      </c>
    </row>
    <row r="33" spans="1:4" ht="14.1" customHeight="1">
      <c r="A33" s="357" t="s">
        <v>3096</v>
      </c>
      <c r="B33" s="362" t="s">
        <v>3097</v>
      </c>
      <c r="C33" s="367">
        <v>22</v>
      </c>
      <c r="D33" s="356">
        <v>1218108</v>
      </c>
    </row>
    <row r="34" spans="1:4" ht="14.1" customHeight="1">
      <c r="A34" s="357" t="s">
        <v>3098</v>
      </c>
      <c r="B34" s="362" t="s">
        <v>3099</v>
      </c>
      <c r="C34" s="367">
        <v>23</v>
      </c>
      <c r="D34" s="356">
        <v>207108</v>
      </c>
    </row>
    <row r="35" spans="1:4" ht="14.1" customHeight="1">
      <c r="A35" s="357" t="s">
        <v>3100</v>
      </c>
      <c r="B35" s="362" t="s">
        <v>3101</v>
      </c>
      <c r="C35" s="367">
        <v>24</v>
      </c>
      <c r="D35" s="356">
        <v>704</v>
      </c>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row>
    <row r="40" spans="1:4" ht="14.1" customHeight="1">
      <c r="A40" s="359" t="s">
        <v>3109</v>
      </c>
      <c r="B40" s="354" t="s">
        <v>3110</v>
      </c>
      <c r="C40" s="367">
        <v>29</v>
      </c>
      <c r="D40" s="356">
        <v>11712</v>
      </c>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0</v>
      </c>
    </row>
    <row r="48" spans="1:4" ht="14.1" customHeight="1">
      <c r="A48" s="360"/>
      <c r="B48" s="354" t="s">
        <v>1251</v>
      </c>
      <c r="C48" s="367">
        <v>37</v>
      </c>
      <c r="D48" s="355">
        <f>D49+D54+D90+D95</f>
        <v>0</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0</v>
      </c>
    </row>
    <row r="55" spans="1:4" ht="14.1" customHeight="1">
      <c r="A55" s="353" t="s">
        <v>3096</v>
      </c>
      <c r="B55" s="354" t="s">
        <v>4452</v>
      </c>
      <c r="C55" s="367">
        <v>44</v>
      </c>
      <c r="D55" s="355">
        <f>SUM(D56:D59)</f>
        <v>0</v>
      </c>
    </row>
    <row r="56" spans="1:4" ht="14.1" customHeight="1">
      <c r="A56" s="358"/>
      <c r="B56" s="362" t="s">
        <v>1252</v>
      </c>
      <c r="C56" s="367">
        <v>45</v>
      </c>
      <c r="D56" s="356"/>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0</v>
      </c>
    </row>
    <row r="61" spans="1:4" ht="14.1" customHeight="1">
      <c r="A61" s="357"/>
      <c r="B61" s="362" t="s">
        <v>1252</v>
      </c>
      <c r="C61" s="367">
        <v>50</v>
      </c>
      <c r="D61" s="356"/>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0</v>
      </c>
    </row>
    <row r="66" spans="1:4" ht="14.1" customHeight="1">
      <c r="A66" s="358"/>
      <c r="B66" s="362" t="s">
        <v>1252</v>
      </c>
      <c r="C66" s="367">
        <v>55</v>
      </c>
      <c r="D66" s="356"/>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0</v>
      </c>
    </row>
    <row r="86" spans="1:4" ht="14.1" customHeight="1">
      <c r="A86" s="353"/>
      <c r="B86" s="362" t="s">
        <v>1252</v>
      </c>
      <c r="C86" s="367">
        <v>75</v>
      </c>
      <c r="D86" s="356"/>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0</v>
      </c>
    </row>
    <row r="102" spans="1:4" ht="14.1" customHeight="1">
      <c r="A102" s="357"/>
      <c r="B102" s="362" t="s">
        <v>2020</v>
      </c>
      <c r="C102" s="367">
        <v>91</v>
      </c>
      <c r="D102" s="356"/>
    </row>
    <row r="103" spans="1:4" ht="14.1" customHeight="1">
      <c r="A103" s="357" t="s">
        <v>3095</v>
      </c>
      <c r="B103" s="362" t="s">
        <v>1267</v>
      </c>
      <c r="C103" s="367">
        <v>92</v>
      </c>
      <c r="D103" s="356"/>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MLADEN BILANKOV</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racunovodstvo</cp:lastModifiedBy>
  <cp:lastPrinted>2015-01-30T10:26:21Z</cp:lastPrinted>
  <dcterms:created xsi:type="dcterms:W3CDTF">2001-11-21T09:32:18Z</dcterms:created>
  <dcterms:modified xsi:type="dcterms:W3CDTF">2015-01-30T10:32:51Z</dcterms:modified>
</cp:coreProperties>
</file>